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Y:\LfL\OrgEinheiten\KErn\KErn-Wissenstransfer\2c_Gemeinschaftsverpflegung\5_Seniorenverpflegung\Coaching\Speiseplancheck 2025\Vollverpflegung\Dezember 2025\"/>
    </mc:Choice>
  </mc:AlternateContent>
  <xr:revisionPtr revIDLastSave="0" documentId="8_{0771CAE3-0579-4F6A-8D2E-12CEDF244E0D}" xr6:coauthVersionLast="47" xr6:coauthVersionMax="47" xr10:uidLastSave="{00000000-0000-0000-0000-000000000000}"/>
  <bookViews>
    <workbookView xWindow="-108" yWindow="-108" windowWidth="30936" windowHeight="16776" xr2:uid="{00000000-000D-0000-FFFF-FFFF00000000}"/>
  </bookViews>
  <sheets>
    <sheet name="Speiseplan-Check" sheetId="10" r:id="rId1"/>
    <sheet name="Erläuterungen" sheetId="8" r:id="rId2"/>
    <sheet name="Beispiel" sheetId="9" r:id="rId3"/>
  </sheets>
  <externalReferences>
    <externalReference r:id="rId4"/>
    <externalReference r:id="rId5"/>
  </externalReferences>
  <definedNames>
    <definedName name="_xlnm.Print_Area" localSheetId="2">Beispiel!$A$1:$AH$61</definedName>
    <definedName name="_xlnm.Print_Area" localSheetId="1">Erläuterungen!$A$2:$A$109</definedName>
    <definedName name="_xlnm.Print_Area" localSheetId="0">'Speiseplan-Check'!$A$1:$AH$27</definedName>
    <definedName name="Wert" localSheetId="1">[1]Tabelle2!$E$4:$E$5</definedName>
    <definedName name="Wert">[2]Tabelle2!$E$4:$E$5</definedName>
    <definedName name="Werte" localSheetId="2">#REF!</definedName>
    <definedName name="Werte" localSheetId="1">#REF!</definedName>
    <definedName name="Werte" localSheetId="0">#REF!</definedName>
    <definedName name="Wer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G8" i="9" l="1"/>
  <c r="AH8" i="9"/>
  <c r="AE24" i="9"/>
  <c r="AG24" i="9" s="1"/>
  <c r="AH24" i="10"/>
  <c r="AG24" i="10"/>
  <c r="AH13" i="10"/>
  <c r="AG16" i="10"/>
  <c r="AE24" i="10"/>
  <c r="AH24" i="9" l="1"/>
  <c r="AE27" i="9"/>
  <c r="AG27" i="9" s="1"/>
  <c r="AH27" i="9" l="1"/>
  <c r="AE27" i="10"/>
  <c r="AE20" i="9"/>
  <c r="AG27" i="10" l="1"/>
  <c r="AH27" i="10"/>
  <c r="AE23" i="9"/>
  <c r="AH23" i="9" s="1"/>
  <c r="AE22" i="9"/>
  <c r="AG22" i="9" s="1"/>
  <c r="AE21" i="9"/>
  <c r="AH22" i="9" l="1"/>
  <c r="AH21" i="9"/>
  <c r="AH20" i="9"/>
  <c r="AG21" i="9"/>
  <c r="AG20" i="9"/>
  <c r="AG23" i="9"/>
  <c r="AE21" i="10"/>
  <c r="AE20" i="10"/>
  <c r="AG21" i="10" l="1"/>
  <c r="AH21" i="10"/>
  <c r="AH20" i="10"/>
  <c r="AG8" i="10" s="1"/>
  <c r="AG20" i="10"/>
  <c r="AE18" i="9"/>
  <c r="AH18" i="9" s="1"/>
  <c r="AE17" i="9"/>
  <c r="AG17" i="9" s="1"/>
  <c r="AE17" i="10"/>
  <c r="AH17" i="10" s="1"/>
  <c r="AE15" i="9"/>
  <c r="AH15" i="9" s="1"/>
  <c r="AE14" i="9"/>
  <c r="AH14" i="9" s="1"/>
  <c r="AE14" i="10"/>
  <c r="AH14" i="10" s="1"/>
  <c r="AG17" i="10" l="1"/>
  <c r="AH17" i="9"/>
  <c r="AG18" i="9"/>
  <c r="AG15" i="9"/>
  <c r="AG14" i="9"/>
  <c r="AG14" i="10"/>
  <c r="AE26" i="10" l="1"/>
  <c r="AE23" i="10"/>
  <c r="AE22" i="10"/>
  <c r="AG22" i="10" s="1"/>
  <c r="AE19" i="10"/>
  <c r="AH19" i="10" s="1"/>
  <c r="AE18" i="10"/>
  <c r="AE16" i="10"/>
  <c r="AE15" i="10"/>
  <c r="AE13" i="10"/>
  <c r="AG13" i="10" s="1"/>
  <c r="AE12" i="10"/>
  <c r="AH12" i="10" s="1"/>
  <c r="AE11" i="10"/>
  <c r="AG11" i="10" s="1"/>
  <c r="AE10" i="10"/>
  <c r="AE26" i="9"/>
  <c r="AE19" i="9"/>
  <c r="AH19" i="9" s="1"/>
  <c r="AE16" i="9"/>
  <c r="AH16" i="9" s="1"/>
  <c r="AE13" i="9"/>
  <c r="AH13" i="9" s="1"/>
  <c r="AE12" i="9"/>
  <c r="AH12" i="9" s="1"/>
  <c r="AE11" i="9"/>
  <c r="AG11" i="9" s="1"/>
  <c r="AE10" i="9"/>
  <c r="AH10" i="9" s="1"/>
  <c r="AG10" i="10" l="1"/>
  <c r="AH10" i="10"/>
  <c r="AH26" i="10"/>
  <c r="AG26" i="10"/>
  <c r="AG23" i="10"/>
  <c r="AH23" i="10"/>
  <c r="AH18" i="10"/>
  <c r="AG18" i="10"/>
  <c r="AH22" i="10"/>
  <c r="AG26" i="9"/>
  <c r="AH26" i="9"/>
  <c r="AH15" i="10"/>
  <c r="AG15" i="10"/>
  <c r="AH11" i="10"/>
  <c r="AG12" i="9"/>
  <c r="AH11" i="9"/>
  <c r="AG13" i="9"/>
  <c r="AG16" i="9"/>
  <c r="AG19" i="9"/>
  <c r="AG10" i="9"/>
  <c r="AH16" i="10"/>
  <c r="AG19" i="10"/>
  <c r="AG12" i="10"/>
  <c r="AH8" i="10" l="1"/>
</calcChain>
</file>

<file path=xl/sharedStrings.xml><?xml version="1.0" encoding="utf-8"?>
<sst xmlns="http://schemas.openxmlformats.org/spreadsheetml/2006/main" count="263" uniqueCount="138">
  <si>
    <t>Beachten Sie die Ausfüllhinweise unter Erläuterungen!</t>
  </si>
  <si>
    <t>Verpflegungstag</t>
  </si>
  <si>
    <t>Getreide, Getreideprodukte und Kartoffeln</t>
  </si>
  <si>
    <t>Obst</t>
  </si>
  <si>
    <t>Milch und Milchprodukte</t>
  </si>
  <si>
    <t>frittierte und/oder panierte Produkte</t>
  </si>
  <si>
    <t>Angaben zu den angebotenen Lebensmittelgruppen</t>
  </si>
  <si>
    <t>Gemüse, Salat und Hülsenfrüchte</t>
  </si>
  <si>
    <t>Kartoffelerzeugnisse in Form von Halbfertig- oder Fertigprodukten, wie z. B. Kroketten, Pommes frites, Kartoffelecken, Reibekuchen, Gnocchi, Pürree, Klöße</t>
  </si>
  <si>
    <t xml:space="preserve">Salat aus gekochtem Gemüse, wie z. B. Brechbohnensalat, wird unter Gemüse gezählt. </t>
  </si>
  <si>
    <t>Milch und Milchprodukte:</t>
  </si>
  <si>
    <t>Speisenauswahl und Zubereitung</t>
  </si>
  <si>
    <t>Montag</t>
  </si>
  <si>
    <t>Dienstag</t>
  </si>
  <si>
    <t>Mittwoch</t>
  </si>
  <si>
    <t>Donnerstag</t>
  </si>
  <si>
    <t>Freitag</t>
  </si>
  <si>
    <t>Sonntag</t>
  </si>
  <si>
    <t>Samstag</t>
  </si>
  <si>
    <t>Mahlzeit</t>
  </si>
  <si>
    <t>Häufigkeit innerhalb von sieben Verpflegungstagen</t>
  </si>
  <si>
    <t>Speiseplan-Check für die Verpflegung in stationären Senioreneinrichtungen in sieben Verpflegungstagen</t>
  </si>
  <si>
    <t>Name der Einrichtung:</t>
  </si>
  <si>
    <t xml:space="preserve">Speiseplan-Check für die Woche von </t>
  </si>
  <si>
    <t>bis</t>
  </si>
  <si>
    <t>Optimierungs-bedarf</t>
  </si>
  <si>
    <t>Fisch</t>
  </si>
  <si>
    <r>
      <t>Ist ein Fleischgericht paniert und/oder frittiert, wird dies zusätzlich bei</t>
    </r>
    <r>
      <rPr>
        <b/>
        <sz val="11"/>
        <color theme="1"/>
        <rFont val="Calibri"/>
        <family val="2"/>
        <scheme val="minor"/>
      </rPr>
      <t xml:space="preserve"> paniert und/oder frittiert</t>
    </r>
    <r>
      <rPr>
        <sz val="11"/>
        <color theme="1"/>
        <rFont val="Calibri"/>
        <family val="2"/>
        <scheme val="minor"/>
      </rPr>
      <t xml:space="preserve"> vermerkt. </t>
    </r>
  </si>
  <si>
    <t xml:space="preserve">Fleisch und Wurstwaren insgesamt, wie z. B. Spaghetti Bolognese, Gemüse-Hackfleisch-Auflauf,  Pizza Salami oder Schinken,  Hühnerfrikasse, Rinderroulade, Rinderbraten, Geschnetzeltes, Hähnchenschnitzel, Putenbrust u. Ä. </t>
  </si>
  <si>
    <t>Fleisch, Wurst:</t>
  </si>
  <si>
    <t>Vollkornprodukte wie Vollkornnudeln, Naturreis, Vollkornbrot/-semmeln, Vollkornpizza, Goldhirse, Grünkern (als Bratling oder Suppeneinlage)</t>
  </si>
  <si>
    <r>
      <rPr>
        <b/>
        <sz val="11"/>
        <color theme="1"/>
        <rFont val="Calibri"/>
        <family val="2"/>
        <scheme val="minor"/>
      </rPr>
      <t>Generell gilt</t>
    </r>
    <r>
      <rPr>
        <sz val="11"/>
        <color theme="1"/>
        <rFont val="Calibri"/>
        <family val="2"/>
        <scheme val="minor"/>
      </rPr>
      <t xml:space="preserve">: Zählen Sie </t>
    </r>
    <r>
      <rPr>
        <b/>
        <sz val="11"/>
        <color theme="1"/>
        <rFont val="Calibri"/>
        <family val="2"/>
        <scheme val="minor"/>
      </rPr>
      <t>ganze Portionen!</t>
    </r>
  </si>
  <si>
    <t>Ausfüllhinweise für den Speiseplan-Check für die Verpflegung in stationären Senioreneinrichtungen in sieben Verpflegungstagen</t>
  </si>
  <si>
    <t>Soll</t>
  </si>
  <si>
    <t>Summe (Ist)</t>
  </si>
  <si>
    <t>21 x</t>
  </si>
  <si>
    <t>min. 14 x</t>
  </si>
  <si>
    <t>max. 2 x</t>
  </si>
  <si>
    <t>min. 7 x</t>
  </si>
  <si>
    <t>min. 2 x</t>
  </si>
  <si>
    <t>min. 1 x</t>
  </si>
  <si>
    <t>davon Vollkornprodukte</t>
  </si>
  <si>
    <t>davon Kartoffelerzeugnisse</t>
  </si>
  <si>
    <t>Gemüse, Hülsenfrüchte, Rohkost und Salat</t>
  </si>
  <si>
    <t>Frühstück</t>
  </si>
  <si>
    <t>Mittagessen</t>
  </si>
  <si>
    <t>Abendessen</t>
  </si>
  <si>
    <t>Zwischen-mahlzeiten (2x)</t>
  </si>
  <si>
    <t>erfüllte Kriterien</t>
  </si>
  <si>
    <t>Fleisch, Wurst, Fisch</t>
  </si>
  <si>
    <r>
      <rPr>
        <b/>
        <sz val="11"/>
        <color theme="1"/>
        <rFont val="Calibri"/>
        <family val="2"/>
        <scheme val="minor"/>
      </rPr>
      <t>Bitte beachten</t>
    </r>
    <r>
      <rPr>
        <sz val="11"/>
        <color theme="1"/>
        <rFont val="Calibri"/>
        <family val="2"/>
        <scheme val="minor"/>
      </rPr>
      <t>: In die Berechnungen zum Optimierungsbedarf fließen nur die Angaben zu Fleisch und Wurst aus den Mittagessen ein!</t>
    </r>
  </si>
  <si>
    <t xml:space="preserve">    </t>
  </si>
  <si>
    <t>min. 21 x</t>
  </si>
  <si>
    <t>davon Rohkost</t>
  </si>
  <si>
    <t>davon Hülsenfrüchte</t>
  </si>
  <si>
    <t>14 x</t>
  </si>
  <si>
    <t xml:space="preserve">Getreide, Getreideprodukte und Kartoffeln </t>
  </si>
  <si>
    <t>davon frisch oder tiefgekühlt ohne Zucker und Süßungsmittel</t>
  </si>
  <si>
    <t>davon Nüsse oder Ölsaaten</t>
  </si>
  <si>
    <t>min. 3 x</t>
  </si>
  <si>
    <t>davon fettreicher Fisch</t>
  </si>
  <si>
    <t>1 -2 x</t>
  </si>
  <si>
    <r>
      <t xml:space="preserve">Milch, Naturjoghut, Buttermilch, Dickmilch, Kefir: max. 3,8 % </t>
    </r>
    <r>
      <rPr>
        <i/>
        <sz val="11"/>
        <color theme="1"/>
        <rFont val="Calibri"/>
        <family val="2"/>
        <scheme val="minor"/>
      </rPr>
      <t>Fett absolut</t>
    </r>
    <r>
      <rPr>
        <sz val="11"/>
        <color theme="1"/>
        <rFont val="Calibri"/>
        <family val="2"/>
        <scheme val="minor"/>
      </rPr>
      <t xml:space="preserve"> (ohne Zucker und Süßungsmittel)</t>
    </r>
  </si>
  <si>
    <r>
      <t xml:space="preserve">Speisequark: max. 5 % </t>
    </r>
    <r>
      <rPr>
        <i/>
        <sz val="11"/>
        <color theme="1"/>
        <rFont val="Calibri"/>
        <family val="2"/>
        <scheme val="minor"/>
      </rPr>
      <t>Fett absolut</t>
    </r>
    <r>
      <rPr>
        <sz val="11"/>
        <color theme="1"/>
        <rFont val="Calibri"/>
        <family val="2"/>
        <scheme val="minor"/>
      </rPr>
      <t xml:space="preserve"> (ohne Zucker und Süßungsmittel)</t>
    </r>
  </si>
  <si>
    <r>
      <t xml:space="preserve">Käse: max. 30 % </t>
    </r>
    <r>
      <rPr>
        <i/>
        <sz val="11"/>
        <color theme="1"/>
        <rFont val="Calibri"/>
        <family val="2"/>
        <scheme val="minor"/>
      </rPr>
      <t xml:space="preserve">Fett absolut </t>
    </r>
  </si>
  <si>
    <t xml:space="preserve">Seefisch ist eine gute Jodquelle (Beispiele für jodreiche Fische: Kabeljau, Schellfisch, Seelachs) </t>
  </si>
  <si>
    <t xml:space="preserve">Seefisch aus nicht überfischten Beständen z. B. Kabeljau, Seelachs, Makrele, Hering </t>
  </si>
  <si>
    <t xml:space="preserve">Gute Lieferanten für Omega-3-Fettsäuren: Forelle, Hering, Lacks, Makrele </t>
  </si>
  <si>
    <t xml:space="preserve">Sonstiges </t>
  </si>
  <si>
    <t>Eier:</t>
  </si>
  <si>
    <t xml:space="preserve">Fette und Öle: </t>
  </si>
  <si>
    <t>Rapsöl (=Standardfett)</t>
  </si>
  <si>
    <t>Lein-, Walnuss-, Soja-, Olivenöl</t>
  </si>
  <si>
    <t xml:space="preserve">Margarine aus den genannten Ölen und Butter </t>
  </si>
  <si>
    <t xml:space="preserve">Wasser, Früchte- und Kräutertee (je ohne Zucker und Süßungsmittel) </t>
  </si>
  <si>
    <t>Getränke:</t>
  </si>
  <si>
    <t xml:space="preserve">Getränke sind jederzeit verfügbar </t>
  </si>
  <si>
    <t xml:space="preserve">Optimale Auswahl: Mageres Muskelfleisch (Fleisch- und Wurstwaren als Belag mit max. 20 % Fett) </t>
  </si>
  <si>
    <t xml:space="preserve">Fettgehalt (optimale Auswahl): </t>
  </si>
  <si>
    <r>
      <t xml:space="preserve">Getreide, Getreideprodukte (Brot, Semmeln, Baguette), </t>
    </r>
    <r>
      <rPr>
        <i/>
        <sz val="11"/>
        <color theme="1"/>
        <rFont val="Calibri"/>
        <family val="2"/>
        <scheme val="minor"/>
      </rPr>
      <t>Parboiled</t>
    </r>
    <r>
      <rPr>
        <sz val="11"/>
        <color theme="1"/>
        <rFont val="Calibri"/>
        <family val="2"/>
        <scheme val="minor"/>
      </rPr>
      <t xml:space="preserve"> Reis oder Naturreis (z. B als Reispfanne, als Beilage), Teigwaren (z. B. Nudeln als Beilage, Lasagne), weitere Getreideprodukte (z. B. Couscous-Salat, Hirseauflauf, Grünkern-Bratlinge, Polentaschnitten), Kartoffeln (roh oder vorgegart), wie z. B. Salz-/Pellkartoffeln, Folienkartoffel, Kartoffelsalat sowie Gerichte auf Kartoffelbasis (Kartoffel-Gemüse-Auflauf, Kartoffel-Eintopf), Müsli (ohne Zucker und Süßungsmittel)</t>
    </r>
  </si>
  <si>
    <t xml:space="preserve">Gemüse, Salat und Hülsenfrüchte </t>
  </si>
  <si>
    <r>
      <t>Enthält eine Mahlzeit Gemüse, tragen Sie dies zunächst bei</t>
    </r>
    <r>
      <rPr>
        <b/>
        <sz val="11"/>
        <color theme="1"/>
        <rFont val="Calibri"/>
        <family val="2"/>
        <scheme val="minor"/>
      </rPr>
      <t xml:space="preserve"> Gemüse, Salat und Hülsenfrüchte </t>
    </r>
    <r>
      <rPr>
        <sz val="11"/>
        <color theme="1"/>
        <rFont val="Calibri"/>
        <family val="2"/>
        <scheme val="minor"/>
      </rPr>
      <t xml:space="preserve">ein. Handelt es sich dabei um eine  Salat- oder Rohkostkomponente oder ist zusätzlich eine Salat- oder Rohkostkomponente enthalten, wird dieses zusätzlich bei </t>
    </r>
    <r>
      <rPr>
        <b/>
        <sz val="11"/>
        <color theme="1"/>
        <rFont val="Calibri"/>
        <family val="2"/>
        <scheme val="minor"/>
      </rPr>
      <t xml:space="preserve">Rohkost </t>
    </r>
    <r>
      <rPr>
        <sz val="11"/>
        <color theme="1"/>
        <rFont val="Calibri"/>
        <family val="2"/>
        <scheme val="minor"/>
      </rPr>
      <t xml:space="preserve">eingetragen. Gleiches gilt für </t>
    </r>
    <r>
      <rPr>
        <b/>
        <sz val="11"/>
        <color theme="1"/>
        <rFont val="Calibri"/>
        <family val="2"/>
        <scheme val="minor"/>
      </rPr>
      <t>Hülsenfrüchte</t>
    </r>
    <r>
      <rPr>
        <sz val="11"/>
        <color theme="1"/>
        <rFont val="Calibri"/>
        <family val="2"/>
        <scheme val="minor"/>
      </rPr>
      <t>.</t>
    </r>
  </si>
  <si>
    <r>
      <t>Enthält eine Mahlzeit Obst, tragen Sie dies zunächst bei</t>
    </r>
    <r>
      <rPr>
        <b/>
        <sz val="11"/>
        <color theme="1"/>
        <rFont val="Calibri"/>
        <family val="2"/>
        <scheme val="minor"/>
      </rPr>
      <t xml:space="preserve"> Obst </t>
    </r>
    <r>
      <rPr>
        <sz val="11"/>
        <color theme="1"/>
        <rFont val="Calibri"/>
        <family val="2"/>
        <scheme val="minor"/>
      </rPr>
      <t xml:space="preserve">ein. Handelt es sich außerdem um frisches oder tiefgefrorenes Obst ohne Zucker und Süßungsmittel, wird dies zusätzlich in der entsprechenden Zeile für </t>
    </r>
    <r>
      <rPr>
        <b/>
        <sz val="11"/>
        <color theme="1"/>
        <rFont val="Calibri"/>
        <family val="2"/>
        <scheme val="minor"/>
      </rPr>
      <t>Obst frisch oder tiefgekühlt ohne Zucker und Süßungsmittel</t>
    </r>
    <r>
      <rPr>
        <sz val="11"/>
        <color theme="1"/>
        <rFont val="Calibri"/>
        <family val="2"/>
        <scheme val="minor"/>
      </rPr>
      <t xml:space="preserve">  eingetragen. Gleiches gilt für </t>
    </r>
    <r>
      <rPr>
        <b/>
        <sz val="11"/>
        <color theme="1"/>
        <rFont val="Calibri"/>
        <family val="2"/>
        <scheme val="minor"/>
      </rPr>
      <t>Nüsse oder Ölsaaten</t>
    </r>
    <r>
      <rPr>
        <sz val="11"/>
        <color theme="1"/>
        <rFont val="Calibri"/>
        <family val="2"/>
        <scheme val="minor"/>
      </rPr>
      <t xml:space="preserve">. </t>
    </r>
  </si>
  <si>
    <t>Frittierte und/oder panierte Produkte</t>
  </si>
  <si>
    <t>2 - 3 x</t>
  </si>
  <si>
    <t>1 - 2 x</t>
  </si>
  <si>
    <t>min. 50 %</t>
  </si>
  <si>
    <r>
      <t xml:space="preserve">min.2 x bis max. 3 x Fleisch/Wurstwaren </t>
    </r>
    <r>
      <rPr>
        <sz val="21"/>
        <color theme="1"/>
        <rFont val="Calibri"/>
        <family val="2"/>
        <scheme val="minor"/>
      </rPr>
      <t>(in der Mittagsverpflegung)</t>
    </r>
  </si>
  <si>
    <t>min.2 x bis max. 3 x Fleisch/Wurstwaren (in der Mittagsverpflegung)</t>
  </si>
  <si>
    <t>modifiziert nach dem DGE-Qualitätsstandard für die Verpflegung mit "Essen auf Rädern" und in Senioreneinrichtungen</t>
  </si>
  <si>
    <t xml:space="preserve">Für Eier gibt es keine Empfehlung zur Verzehrsmenge. </t>
  </si>
  <si>
    <t>Fleischersatzprodukte</t>
  </si>
  <si>
    <t>Fleischersatz-produkte</t>
  </si>
  <si>
    <t>max. 1 x</t>
  </si>
  <si>
    <t>Quinoa, Amaranth und Buchweizen sind sogenannte Pseudogetreide. Sie sind glutenfrei und werden als Beilage oder in Aufläufen eingesetzt. Amaranth und Quinoa werden aufgrund der mit Vollkorngetreide vergleichbaren Nährstoffe ebenfalls als Vollkornprodukte gewertet. Buchweizen wird geschält und ungeschält im Handel angeboten. Soll dieser als Vollkornprodukt gewertet werden, ist die ungeschälte Variante einzusetzen.</t>
  </si>
  <si>
    <t>Industriell hergestellte Fleischersatzprodukte</t>
  </si>
  <si>
    <r>
      <t xml:space="preserve">Enthält das Gericht Komponenten in Form von hochverarbeiteten, küchenfertigen Produkten wie Soja-"Fleisch", Soja-"Schnetzel", "Würstchen", "Schnitzel", "Geschnetzeltes", "Hack", "Bällchen", Bratlinge auf Soja-, Tofu-, Lupinen- oder Milchbasis, aus Quorn oder Seitan o.ä. wird bei </t>
    </r>
    <r>
      <rPr>
        <b/>
        <sz val="11"/>
        <color theme="1"/>
        <rFont val="Calibri"/>
        <family val="2"/>
        <scheme val="minor"/>
      </rPr>
      <t>industriell hergestellten Fleischersatzprodukten</t>
    </r>
    <r>
      <rPr>
        <sz val="11"/>
        <color theme="1"/>
        <rFont val="Calibri"/>
        <family val="2"/>
        <scheme val="minor"/>
      </rPr>
      <t xml:space="preserve"> die </t>
    </r>
    <r>
      <rPr>
        <b/>
        <sz val="11"/>
        <color theme="1"/>
        <rFont val="Calibri"/>
        <family val="2"/>
        <scheme val="minor"/>
      </rPr>
      <t>Menge 1</t>
    </r>
    <r>
      <rPr>
        <sz val="11"/>
        <color theme="1"/>
        <rFont val="Calibri"/>
        <family val="2"/>
        <scheme val="minor"/>
      </rPr>
      <t xml:space="preserve"> eingetragen.</t>
    </r>
  </si>
  <si>
    <t>Beispiel Sojabolognese mit Vollkornspaghetti und einem gemischten Salat</t>
  </si>
  <si>
    <t>1 x Getreide, Getreideprodukte und Kartoffeln</t>
  </si>
  <si>
    <t>1 x Vollkornprodukt</t>
  </si>
  <si>
    <t>1 x Gemüse</t>
  </si>
  <si>
    <t>1 x Rohkost und Salat</t>
  </si>
  <si>
    <t>1 x Fleischersatzprodukt</t>
  </si>
  <si>
    <t>Orientierungswerte für Lebensmittelmengen über sieben Verpflegungstage pro Person</t>
  </si>
  <si>
    <t>PAL 1,2: ca. 2000 g, PAL 1,4: ca. 2200 g</t>
  </si>
  <si>
    <t>PAL 1,2: ca. 2900 g, PAL 1,4: ca. 3500 g</t>
  </si>
  <si>
    <t>Hülsenfrüchte: PAL 1,2: ca. 210 g, PAL 1,4: ca 260 g</t>
  </si>
  <si>
    <t>PAL 1,2: ca. 1600 g, PAL 1,4: ca. 1900 g</t>
  </si>
  <si>
    <t>Nüsse und Ölsaaten: PAL 1,2: ca. 60 g, PAL 1,4: 70 g</t>
  </si>
  <si>
    <t>PAL 1,2: ca. 2100 g, PAL 1,4: ca. 2500 g</t>
  </si>
  <si>
    <r>
      <t xml:space="preserve">Orientierungswerte für Lebensmittelmengen über sieben Verpflegungstage pro Person in </t>
    </r>
    <r>
      <rPr>
        <b/>
        <u/>
        <sz val="11"/>
        <color theme="1"/>
        <rFont val="Calibri"/>
        <family val="2"/>
        <scheme val="minor"/>
      </rPr>
      <t>allen</t>
    </r>
    <r>
      <rPr>
        <u/>
        <sz val="11"/>
        <color theme="1"/>
        <rFont val="Calibri"/>
        <family val="2"/>
        <scheme val="minor"/>
      </rPr>
      <t xml:space="preserve"> Mahlzeiten</t>
    </r>
  </si>
  <si>
    <t>PAL 1,2: ca. 240 g, PAL 1,4: ca. 280 g</t>
  </si>
  <si>
    <t>PAL 1,2: ca. 150 g, PAL 1,4: ca. 170 g</t>
  </si>
  <si>
    <t>Frisch oder tiefgekühlt, wie z. B. Gelbe Rüben, Brokkoli, Kohlrabi, Paprika, Champignons, grüne Bohnen usw. sowie Hülsenfrüchte (Linsen, Bohnen, Erbsen) als Eintopf oder Salat in gekochter Form</t>
  </si>
  <si>
    <t>Alle Sorten, wie z. B. Apfel, Birne, Pflaumen, Kirschen, Banane, Mandarine, bevorzugt frisch, geschnitten, tiefgekühlt oder aus der Konserve (ohne Zuckerzusatz), als Fruchtmus oder -kompott, Püree, Obstsalat. Auch Nüsse (ungesalzen) oder Ölsaaten gehören zum Obst. Generell: Obst, frisch oder tiefgekühlt ohne Zucker und Süßungsmittel.</t>
  </si>
  <si>
    <t>Die Eintragung erfolgt für jede Mahlzeit in der Zeile für Milch und Milchprodukte.</t>
  </si>
  <si>
    <t>Zu den fettreichen Fischen gehören demnach laut DGE Forelle, Hering, Lachs und Makrele</t>
  </si>
  <si>
    <t>modifiziert nach den DGE-Qualitätsstandards für die Verpflegung mit "Essen auf Rädern" und in Senioreneinrichtungen</t>
  </si>
  <si>
    <t xml:space="preserve">Mit dem Speiseplan-Check werten Sie das Verpflegungsangebot Ihrer Einrichtung für sieben Verpflegungstage aus. </t>
  </si>
  <si>
    <t>Dazu gehen Sie für jede Mahlzeit die Spalte von oben nach unten durch und nehmen bei jedem Kriterium eine Eintragung vor.  Entscheiden Sie, ob das Kriterium erfüllt ist oder nicht und tragen Sie entsprechend eine 1 für erfüllt bzw. vorhanden und eine 0 für nicht erfüllt bzw. nicht vorhanden ein. Statt eine 0 einzutragen, können Sie das Feld auch leer lassen. Bei den Zwischenmahlzeiten kann neben einer 1 auch eine 2 eingetragen werden.</t>
  </si>
  <si>
    <r>
      <rPr>
        <b/>
        <sz val="11"/>
        <color theme="1"/>
        <rFont val="Calibri"/>
        <family val="2"/>
        <scheme val="minor"/>
      </rPr>
      <t>Bitte beachten</t>
    </r>
    <r>
      <rPr>
        <sz val="11"/>
        <color theme="1"/>
        <rFont val="Calibri"/>
        <family val="2"/>
        <scheme val="minor"/>
      </rPr>
      <t xml:space="preserve">:  Bei Mindestangaben wie z. B. bei Milchprodukten bedeutet ein Überschreiten der Mindestangabe nicht, dass hier das Angebot reduziert werden sollte. Hier wäre, trotz negativer Werte der Differenz, kein Optimierungsbedarf. Gleiches gilt bei Maximalangaben. Auch hier bedeutet z. B. bei Kartoffelerzeugnissen ein Unterschreiten nicht, dass das Angebot gesteigert werden muss. </t>
    </r>
  </si>
  <si>
    <r>
      <rPr>
        <b/>
        <sz val="11"/>
        <color theme="1"/>
        <rFont val="Calibri"/>
        <family val="2"/>
        <scheme val="minor"/>
      </rPr>
      <t>Nicht vergessen:</t>
    </r>
    <r>
      <rPr>
        <sz val="11"/>
        <color theme="1"/>
        <rFont val="Calibri"/>
        <family val="2"/>
        <scheme val="minor"/>
      </rPr>
      <t xml:space="preserve"> Kartoffelerzeugnisse wie z. B. Pommes frites oder Kroketten werden </t>
    </r>
    <r>
      <rPr>
        <b/>
        <sz val="11"/>
        <color theme="1"/>
        <rFont val="Calibri"/>
        <family val="2"/>
        <scheme val="minor"/>
      </rPr>
      <t>zusätzlich</t>
    </r>
    <r>
      <rPr>
        <sz val="11"/>
        <color theme="1"/>
        <rFont val="Calibri"/>
        <family val="2"/>
        <scheme val="minor"/>
      </rPr>
      <t xml:space="preserve"> bei </t>
    </r>
    <r>
      <rPr>
        <b/>
        <sz val="11"/>
        <color theme="1"/>
        <rFont val="Calibri"/>
        <family val="2"/>
        <scheme val="minor"/>
      </rPr>
      <t>paniert/frittiert</t>
    </r>
    <r>
      <rPr>
        <sz val="11"/>
        <color theme="1"/>
        <rFont val="Calibri"/>
        <family val="2"/>
        <scheme val="minor"/>
      </rPr>
      <t xml:space="preserve"> eingetragen!</t>
    </r>
  </si>
  <si>
    <t xml:space="preserve">Milch, Milchprodukte wie Naturjoghurt, Käse wie Emmentaler, Bergkäse, Feta, Camembert, Speisequark z. B. in Aufläufen, Salatdressings, Dips, Soßen, Joghurt- oder Quarkspeisen. </t>
  </si>
  <si>
    <t>Mageres Muskelfleisch ist z. B. Putenbrust, Hähnchenschnitzel, Hühnerfrikasse, Rinderroulade, Rinder- und Schweinebraten, Rindergulasch, Geschnetzeltes</t>
  </si>
  <si>
    <t xml:space="preserve">Süßwasserfische sind z. B. Forelle oder Karpfen </t>
  </si>
  <si>
    <t>Ergeben sich beim Optimierungsbedarf positive Werte, zeigen diese an, um wie viel Sie das Angebot steigern sollten, negative Werte zeigen an, um wieviel Sie das Angebot verringern sollten.</t>
  </si>
  <si>
    <r>
      <t xml:space="preserve">Ist in einer Mahlzeit eine Stärkekomponente wie Brot, Reis, Nudeln oder Kartoffeln enthalten, tragen Sie dies zunächst bei </t>
    </r>
    <r>
      <rPr>
        <b/>
        <sz val="11"/>
        <color theme="1"/>
        <rFont val="Calibri"/>
        <family val="2"/>
        <scheme val="minor"/>
      </rPr>
      <t xml:space="preserve">Getreide, Getreideprodukte und Kartoffeln </t>
    </r>
    <r>
      <rPr>
        <sz val="11"/>
        <color theme="1"/>
        <rFont val="Calibri"/>
        <family val="2"/>
        <scheme val="minor"/>
      </rPr>
      <t xml:space="preserve">ein. Handelt es sich zusätzlich um ein </t>
    </r>
    <r>
      <rPr>
        <b/>
        <sz val="11"/>
        <color theme="1"/>
        <rFont val="Calibri"/>
        <family val="2"/>
        <scheme val="minor"/>
      </rPr>
      <t>Vollkornprodukt</t>
    </r>
    <r>
      <rPr>
        <sz val="11"/>
        <color theme="1"/>
        <rFont val="Calibri"/>
        <family val="2"/>
        <scheme val="minor"/>
      </rPr>
      <t xml:space="preserve">, wird auch hier entsprechend eine Eintragung vorgenommen. Gleiches gilt bei einem </t>
    </r>
    <r>
      <rPr>
        <b/>
        <sz val="11"/>
        <color theme="1"/>
        <rFont val="Calibri"/>
        <family val="2"/>
        <scheme val="minor"/>
      </rPr>
      <t>Kartoffelerzeugnis.</t>
    </r>
    <r>
      <rPr>
        <sz val="11"/>
        <color theme="1"/>
        <rFont val="Calibri"/>
        <family val="2"/>
        <scheme val="minor"/>
      </rPr>
      <t xml:space="preserve">  </t>
    </r>
  </si>
  <si>
    <t>Rohkost: alle Gemüsesorten als Rohkost, z. B. Tomaten, Gurke als Salat oder in Stifte, Scheiben geschnitten, Krautsalat, Kopf-, Eisberg-, Eichblatt-, Feldsalat, Endivie im gemischten Salat</t>
  </si>
  <si>
    <t xml:space="preserve">Enthält eine Mahlzeit Fleisch oder Wurst, nehmen Sie zunächst in dieser Kategorie eine Eintragung vor. </t>
  </si>
  <si>
    <r>
      <t xml:space="preserve">Handelt es sich bei der Fleisch- oder Wurstkomponente um mageres Muskelfleisch, wird dies </t>
    </r>
    <r>
      <rPr>
        <b/>
        <sz val="11"/>
        <color theme="1"/>
        <rFont val="Calibri"/>
        <family val="2"/>
        <scheme val="minor"/>
      </rPr>
      <t xml:space="preserve">zusätzlich </t>
    </r>
    <r>
      <rPr>
        <sz val="11"/>
        <color theme="1"/>
        <rFont val="Calibri"/>
        <family val="2"/>
        <scheme val="minor"/>
      </rPr>
      <t xml:space="preserve">bei </t>
    </r>
    <r>
      <rPr>
        <b/>
        <sz val="11"/>
        <color theme="1"/>
        <rFont val="Calibri"/>
        <family val="2"/>
        <scheme val="minor"/>
      </rPr>
      <t>magerem Muskelfleisch</t>
    </r>
    <r>
      <rPr>
        <sz val="11"/>
        <color theme="1"/>
        <rFont val="Calibri"/>
        <family val="2"/>
        <scheme val="minor"/>
      </rPr>
      <t xml:space="preserve"> eingetragen. </t>
    </r>
  </si>
  <si>
    <r>
      <t>Es wird zunächst immer die</t>
    </r>
    <r>
      <rPr>
        <b/>
        <sz val="11"/>
        <color theme="1"/>
        <rFont val="Calibri"/>
        <family val="2"/>
        <scheme val="minor"/>
      </rPr>
      <t xml:space="preserve"> Menge 1</t>
    </r>
    <r>
      <rPr>
        <sz val="11"/>
        <color theme="1"/>
        <rFont val="Calibri"/>
        <family val="2"/>
        <scheme val="minor"/>
      </rPr>
      <t xml:space="preserve"> bei </t>
    </r>
    <r>
      <rPr>
        <b/>
        <sz val="11"/>
        <color theme="1"/>
        <rFont val="Calibri"/>
        <family val="2"/>
        <scheme val="minor"/>
      </rPr>
      <t>Fischgerichten</t>
    </r>
    <r>
      <rPr>
        <sz val="11"/>
        <color theme="1"/>
        <rFont val="Calibri"/>
        <family val="2"/>
        <scheme val="minor"/>
      </rPr>
      <t xml:space="preserve"> eingetragen. Handelt es sich außerdem um einen </t>
    </r>
    <r>
      <rPr>
        <b/>
        <sz val="11"/>
        <color theme="1"/>
        <rFont val="Calibri"/>
        <family val="2"/>
        <scheme val="minor"/>
      </rPr>
      <t xml:space="preserve">fettreichen Fisch </t>
    </r>
    <r>
      <rPr>
        <sz val="11"/>
        <color theme="1"/>
        <rFont val="Calibri"/>
        <family val="2"/>
        <scheme val="minor"/>
      </rPr>
      <t>(zu denen sowohl einige Süßwasser- als auch Seefische zählen), wird zusätzlich bei dieser Kategorie ebenfalls eine</t>
    </r>
    <r>
      <rPr>
        <b/>
        <sz val="11"/>
        <color theme="1"/>
        <rFont val="Calibri"/>
        <family val="2"/>
        <scheme val="minor"/>
      </rPr>
      <t xml:space="preserve"> 1 </t>
    </r>
    <r>
      <rPr>
        <sz val="11"/>
        <color theme="1"/>
        <rFont val="Calibri"/>
        <family val="2"/>
        <scheme val="minor"/>
      </rPr>
      <t>eingetragen.</t>
    </r>
  </si>
  <si>
    <t xml:space="preserve">Hülsenfrüchte: getrocknete Erbsen, weiße Bohnen, Dicke Bohnen, Kidneybohnen, Sojabohnen, Lupine, Kichererbsen </t>
  </si>
  <si>
    <t>Da es sich bei grünen Bohnen und Erbsen botanisch gesehen ebenfalls um Hülsenfrüchte handelt, können diese auch eingesetzt werden. Ihr Nährstoffprofil unterscheidet sich jedoch von den klassischen (getrockneten) Hülsenfrüchten wie bspw. den Kichererbsen. Deswegen orientieren Sie sich bei den frischen Hülsenfrüchten bitte an den Orientierungswerten für Gemüse (nicht für Hülsenfrüchte). Grüne Bohnen und Erbsen dürfen jedoch, anders als die getrockneten Hülsenfrüchte, nicht vorgegart eingesetzt werden. Hier ist die Qualität „frisch oder tiefgekühlt“ gefordert.</t>
  </si>
  <si>
    <t>ungesüßte Getränke</t>
  </si>
  <si>
    <t>Wasser, Früchte- oder Kräutertee stehen jederzeit zur Verfügung</t>
  </si>
  <si>
    <t>7 x</t>
  </si>
  <si>
    <t>davon min. die Hälfte aber max. 3 x  mageres Muskelfleisch</t>
  </si>
  <si>
    <t>davon min. die Hälfte aber max. 3 x mageres Muskelfleisch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</si>
</sst>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b/>
      <sz val="22"/>
      <color theme="1"/>
      <name val="Calibri"/>
      <family val="2"/>
      <scheme val="minor"/>
    </font>
    <font>
      <sz val="22"/>
      <color theme="1"/>
      <name val="Calibri"/>
      <family val="2"/>
      <scheme val="minor"/>
    </font>
    <font>
      <b/>
      <sz val="28"/>
      <color theme="1"/>
      <name val="Calibri"/>
      <family val="2"/>
      <scheme val="minor"/>
    </font>
    <font>
      <sz val="28"/>
      <color theme="1"/>
      <name val="Calibri"/>
      <family val="2"/>
      <scheme val="minor"/>
    </font>
    <font>
      <b/>
      <sz val="21"/>
      <color theme="1"/>
      <name val="Calibri"/>
      <family val="2"/>
      <scheme val="minor"/>
    </font>
    <font>
      <sz val="21"/>
      <color theme="1"/>
      <name val="Calibri"/>
      <family val="2"/>
      <scheme val="minor"/>
    </font>
    <font>
      <b/>
      <sz val="21"/>
      <color rgb="FFFF0000"/>
      <name val="Calibri"/>
      <family val="2"/>
      <scheme val="minor"/>
    </font>
    <font>
      <b/>
      <sz val="21"/>
      <color theme="3" tint="0.39997558519241921"/>
      <name val="Calibri"/>
      <family val="2"/>
      <scheme val="minor"/>
    </font>
    <font>
      <b/>
      <sz val="14"/>
      <color theme="1"/>
      <name val="Calibri"/>
      <family val="2"/>
      <scheme val="minor"/>
    </font>
    <font>
      <i/>
      <sz val="11"/>
      <color theme="1"/>
      <name val="Calibri"/>
      <family val="2"/>
      <scheme val="minor"/>
    </font>
    <font>
      <b/>
      <sz val="24"/>
      <color theme="1"/>
      <name val="Calibri"/>
      <family val="2"/>
      <scheme val="minor"/>
    </font>
    <font>
      <sz val="24"/>
      <color theme="1"/>
      <name val="Calibri"/>
      <family val="2"/>
      <scheme val="minor"/>
    </font>
    <font>
      <b/>
      <sz val="22"/>
      <color theme="3" tint="0.39997558519241921"/>
      <name val="Calibri"/>
      <family val="2"/>
      <scheme val="minor"/>
    </font>
    <font>
      <b/>
      <sz val="24"/>
      <color theme="3" tint="0.39997558519241921"/>
      <name val="Calibri"/>
      <family val="2"/>
      <scheme val="minor"/>
    </font>
    <font>
      <u/>
      <sz val="11"/>
      <color theme="1"/>
      <name val="Calibri"/>
      <family val="2"/>
      <scheme val="minor"/>
    </font>
    <font>
      <b/>
      <u/>
      <sz val="11"/>
      <color theme="1"/>
      <name val="Calibri"/>
      <family val="2"/>
      <scheme val="minor"/>
    </font>
    <font>
      <sz val="20"/>
      <color theme="1"/>
      <name val="Calibri"/>
      <family val="2"/>
      <scheme val="minor"/>
    </font>
    <font>
      <b/>
      <sz val="21"/>
      <name val="Calibri"/>
      <family val="2"/>
      <scheme val="minor"/>
    </font>
    <font>
      <b/>
      <sz val="2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6" tint="0.79998168889431442"/>
        <bgColor indexed="64"/>
      </patternFill>
    </fill>
  </fills>
  <borders count="86">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style="thin">
        <color auto="1"/>
      </bottom>
      <diagonal/>
    </border>
    <border>
      <left style="medium">
        <color indexed="64"/>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top style="thin">
        <color auto="1"/>
      </top>
      <bottom/>
      <diagonal/>
    </border>
    <border>
      <left/>
      <right/>
      <top style="thin">
        <color auto="1"/>
      </top>
      <bottom/>
      <diagonal/>
    </border>
    <border>
      <left style="thick">
        <color indexed="64"/>
      </left>
      <right/>
      <top style="thick">
        <color indexed="64"/>
      </top>
      <bottom style="thin">
        <color auto="1"/>
      </bottom>
      <diagonal/>
    </border>
    <border>
      <left/>
      <right/>
      <top style="thick">
        <color indexed="64"/>
      </top>
      <bottom style="thin">
        <color auto="1"/>
      </bottom>
      <diagonal/>
    </border>
    <border>
      <left/>
      <right style="thick">
        <color indexed="64"/>
      </right>
      <top style="thick">
        <color indexed="64"/>
      </top>
      <bottom style="thin">
        <color auto="1"/>
      </bottom>
      <diagonal/>
    </border>
    <border>
      <left style="thick">
        <color indexed="64"/>
      </left>
      <right style="thin">
        <color auto="1"/>
      </right>
      <top style="thin">
        <color auto="1"/>
      </top>
      <bottom style="thick">
        <color indexed="64"/>
      </bottom>
      <diagonal/>
    </border>
    <border>
      <left style="thin">
        <color auto="1"/>
      </left>
      <right style="thin">
        <color auto="1"/>
      </right>
      <top style="thin">
        <color auto="1"/>
      </top>
      <bottom style="thick">
        <color indexed="64"/>
      </bottom>
      <diagonal/>
    </border>
    <border>
      <left style="thin">
        <color auto="1"/>
      </left>
      <right style="thick">
        <color indexed="64"/>
      </right>
      <top style="thin">
        <color auto="1"/>
      </top>
      <bottom style="thick">
        <color indexed="64"/>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style="thick">
        <color indexed="64"/>
      </left>
      <right style="thin">
        <color auto="1"/>
      </right>
      <top style="thick">
        <color indexed="64"/>
      </top>
      <bottom style="thin">
        <color auto="1"/>
      </bottom>
      <diagonal/>
    </border>
    <border>
      <left style="thin">
        <color auto="1"/>
      </left>
      <right style="thin">
        <color auto="1"/>
      </right>
      <top style="thick">
        <color indexed="64"/>
      </top>
      <bottom style="thin">
        <color auto="1"/>
      </bottom>
      <diagonal/>
    </border>
    <border>
      <left style="thin">
        <color auto="1"/>
      </left>
      <right style="thick">
        <color indexed="64"/>
      </right>
      <top style="thick">
        <color indexed="64"/>
      </top>
      <bottom style="thin">
        <color auto="1"/>
      </bottom>
      <diagonal/>
    </border>
    <border>
      <left style="thick">
        <color indexed="64"/>
      </left>
      <right style="thin">
        <color auto="1"/>
      </right>
      <top style="thin">
        <color auto="1"/>
      </top>
      <bottom style="thin">
        <color auto="1"/>
      </bottom>
      <diagonal/>
    </border>
    <border>
      <left style="thin">
        <color auto="1"/>
      </left>
      <right style="thick">
        <color indexed="64"/>
      </right>
      <top style="thin">
        <color auto="1"/>
      </top>
      <bottom style="thin">
        <color auto="1"/>
      </bottom>
      <diagonal/>
    </border>
    <border>
      <left style="thick">
        <color indexed="64"/>
      </left>
      <right style="thin">
        <color auto="1"/>
      </right>
      <top style="thin">
        <color auto="1"/>
      </top>
      <bottom style="medium">
        <color indexed="64"/>
      </bottom>
      <diagonal/>
    </border>
    <border>
      <left style="thin">
        <color auto="1"/>
      </left>
      <right style="thick">
        <color indexed="64"/>
      </right>
      <top style="thin">
        <color auto="1"/>
      </top>
      <bottom style="medium">
        <color indexed="64"/>
      </bottom>
      <diagonal/>
    </border>
    <border>
      <left style="thick">
        <color indexed="64"/>
      </left>
      <right style="thin">
        <color auto="1"/>
      </right>
      <top style="medium">
        <color indexed="64"/>
      </top>
      <bottom style="thin">
        <color auto="1"/>
      </bottom>
      <diagonal/>
    </border>
    <border>
      <left style="thin">
        <color auto="1"/>
      </left>
      <right style="thick">
        <color indexed="64"/>
      </right>
      <top style="medium">
        <color indexed="64"/>
      </top>
      <bottom style="thin">
        <color auto="1"/>
      </bottom>
      <diagonal/>
    </border>
    <border>
      <left style="thick">
        <color indexed="64"/>
      </left>
      <right style="thin">
        <color auto="1"/>
      </right>
      <top style="medium">
        <color indexed="64"/>
      </top>
      <bottom style="medium">
        <color indexed="64"/>
      </bottom>
      <diagonal/>
    </border>
    <border>
      <left style="thin">
        <color auto="1"/>
      </left>
      <right style="thick">
        <color indexed="64"/>
      </right>
      <top style="medium">
        <color indexed="64"/>
      </top>
      <bottom style="medium">
        <color indexed="64"/>
      </bottom>
      <diagonal/>
    </border>
    <border>
      <left/>
      <right/>
      <top style="medium">
        <color indexed="64"/>
      </top>
      <bottom/>
      <diagonal/>
    </border>
    <border>
      <left style="thick">
        <color indexed="64"/>
      </left>
      <right style="thin">
        <color auto="1"/>
      </right>
      <top/>
      <bottom style="medium">
        <color indexed="64"/>
      </bottom>
      <diagonal/>
    </border>
    <border>
      <left style="thin">
        <color auto="1"/>
      </left>
      <right style="thick">
        <color indexed="64"/>
      </right>
      <top/>
      <bottom style="medium">
        <color indexed="64"/>
      </bottom>
      <diagonal/>
    </border>
    <border>
      <left/>
      <right style="thin">
        <color auto="1"/>
      </right>
      <top/>
      <bottom style="medium">
        <color indexed="64"/>
      </bottom>
      <diagonal/>
    </border>
    <border>
      <left style="thin">
        <color auto="1"/>
      </left>
      <right/>
      <top style="thick">
        <color indexed="64"/>
      </top>
      <bottom style="thin">
        <color auto="1"/>
      </bottom>
      <diagonal/>
    </border>
    <border>
      <left/>
      <right style="thin">
        <color auto="1"/>
      </right>
      <top style="thick">
        <color indexed="64"/>
      </top>
      <bottom style="thin">
        <color auto="1"/>
      </bottom>
      <diagonal/>
    </border>
    <border>
      <left/>
      <right/>
      <top style="medium">
        <color indexed="64"/>
      </top>
      <bottom style="thick">
        <color indexed="64"/>
      </bottom>
      <diagonal/>
    </border>
    <border>
      <left/>
      <right/>
      <top/>
      <bottom style="thick">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auto="1"/>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ck">
        <color indexed="64"/>
      </top>
      <bottom/>
      <diagonal/>
    </border>
    <border>
      <left style="thin">
        <color auto="1"/>
      </left>
      <right style="medium">
        <color indexed="64"/>
      </right>
      <top style="thick">
        <color indexed="64"/>
      </top>
      <bottom style="thin">
        <color auto="1"/>
      </bottom>
      <diagonal/>
    </border>
    <border>
      <left style="medium">
        <color indexed="64"/>
      </left>
      <right style="thin">
        <color auto="1"/>
      </right>
      <top/>
      <bottom/>
      <diagonal/>
    </border>
    <border>
      <left style="thin">
        <color auto="1"/>
      </left>
      <right style="medium">
        <color indexed="64"/>
      </right>
      <top style="thin">
        <color auto="1"/>
      </top>
      <bottom style="medium">
        <color indexed="64"/>
      </bottom>
      <diagonal/>
    </border>
    <border>
      <left style="thin">
        <color auto="1"/>
      </left>
      <right style="medium">
        <color indexed="64"/>
      </right>
      <top style="medium">
        <color indexed="64"/>
      </top>
      <bottom style="thin">
        <color auto="1"/>
      </bottom>
      <diagonal/>
    </border>
    <border>
      <left style="medium">
        <color indexed="64"/>
      </left>
      <right style="thin">
        <color auto="1"/>
      </right>
      <top style="medium">
        <color indexed="64"/>
      </top>
      <bottom style="medium">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ck">
        <color indexed="64"/>
      </left>
      <right/>
      <top/>
      <bottom style="thin">
        <color auto="1"/>
      </bottom>
      <diagonal/>
    </border>
    <border>
      <left/>
      <right/>
      <top/>
      <bottom style="thin">
        <color auto="1"/>
      </bottom>
      <diagonal/>
    </border>
    <border>
      <left/>
      <right style="thick">
        <color indexed="64"/>
      </right>
      <top/>
      <bottom style="thin">
        <color auto="1"/>
      </bottom>
      <diagonal/>
    </border>
    <border>
      <left/>
      <right/>
      <top style="thin">
        <color indexed="64"/>
      </top>
      <bottom style="thin">
        <color indexed="64"/>
      </bottom>
      <diagonal/>
    </border>
    <border>
      <left style="thin">
        <color auto="1"/>
      </left>
      <right/>
      <top/>
      <bottom style="medium">
        <color indexed="64"/>
      </bottom>
      <diagonal/>
    </border>
    <border>
      <left style="thin">
        <color auto="1"/>
      </left>
      <right style="medium">
        <color indexed="64"/>
      </right>
      <top/>
      <bottom style="thin">
        <color auto="1"/>
      </bottom>
      <diagonal/>
    </border>
    <border>
      <left style="thick">
        <color indexed="64"/>
      </left>
      <right style="thin">
        <color auto="1"/>
      </right>
      <top/>
      <bottom style="thick">
        <color indexed="64"/>
      </bottom>
      <diagonal/>
    </border>
    <border>
      <left style="thin">
        <color auto="1"/>
      </left>
      <right style="thin">
        <color auto="1"/>
      </right>
      <top/>
      <bottom style="thick">
        <color indexed="64"/>
      </bottom>
      <diagonal/>
    </border>
    <border>
      <left style="thin">
        <color auto="1"/>
      </left>
      <right style="thick">
        <color indexed="64"/>
      </right>
      <top/>
      <bottom style="thick">
        <color indexed="64"/>
      </bottom>
      <diagonal/>
    </border>
    <border>
      <left style="medium">
        <color indexed="64"/>
      </left>
      <right/>
      <top/>
      <bottom style="thick">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auto="1"/>
      </top>
      <bottom style="thin">
        <color auto="1"/>
      </bottom>
      <diagonal/>
    </border>
    <border>
      <left/>
      <right style="medium">
        <color indexed="64"/>
      </right>
      <top style="thin">
        <color indexed="64"/>
      </top>
      <bottom style="thin">
        <color indexed="64"/>
      </bottom>
      <diagonal/>
    </border>
    <border>
      <left/>
      <right style="medium">
        <color indexed="64"/>
      </right>
      <top/>
      <bottom style="thick">
        <color indexed="64"/>
      </bottom>
      <diagonal/>
    </border>
  </borders>
  <cellStyleXfs count="1">
    <xf numFmtId="0" fontId="0" fillId="0" borderId="0"/>
  </cellStyleXfs>
  <cellXfs count="246">
    <xf numFmtId="0" fontId="0" fillId="0" borderId="0" xfId="0"/>
    <xf numFmtId="0" fontId="1" fillId="2" borderId="0" xfId="0" applyFont="1" applyFill="1" applyAlignment="1">
      <alignment wrapText="1"/>
    </xf>
    <xf numFmtId="0" fontId="0" fillId="2" borderId="0" xfId="0" applyFill="1"/>
    <xf numFmtId="0" fontId="0" fillId="2" borderId="0" xfId="0" applyFill="1" applyAlignment="1">
      <alignment wrapText="1"/>
    </xf>
    <xf numFmtId="0" fontId="0" fillId="0" borderId="0" xfId="0" applyFont="1" applyFill="1" applyAlignment="1">
      <alignment wrapText="1"/>
    </xf>
    <xf numFmtId="0" fontId="1" fillId="6" borderId="0" xfId="0" applyFont="1" applyFill="1" applyAlignment="1">
      <alignment wrapText="1"/>
    </xf>
    <xf numFmtId="0" fontId="1" fillId="3" borderId="0" xfId="0" applyFont="1" applyFill="1" applyAlignment="1">
      <alignment wrapText="1"/>
    </xf>
    <xf numFmtId="0" fontId="1" fillId="7" borderId="0" xfId="0" applyFont="1" applyFill="1" applyAlignment="1">
      <alignment wrapText="1"/>
    </xf>
    <xf numFmtId="0" fontId="1" fillId="9" borderId="0" xfId="0" applyFont="1" applyFill="1" applyAlignment="1">
      <alignment wrapText="1"/>
    </xf>
    <xf numFmtId="0" fontId="1" fillId="10" borderId="0" xfId="0" applyFont="1" applyFill="1" applyAlignment="1">
      <alignment wrapText="1"/>
    </xf>
    <xf numFmtId="0" fontId="3" fillId="2" borderId="0" xfId="0" applyFont="1" applyFill="1" applyProtection="1">
      <protection locked="0"/>
    </xf>
    <xf numFmtId="0" fontId="5" fillId="2" borderId="0" xfId="0" applyFont="1" applyFill="1" applyProtection="1">
      <protection locked="0"/>
    </xf>
    <xf numFmtId="0" fontId="7" fillId="2" borderId="4" xfId="0" applyFont="1" applyFill="1" applyBorder="1" applyAlignment="1" applyProtection="1">
      <alignment horizontal="center" vertical="center" wrapText="1"/>
    </xf>
    <xf numFmtId="0" fontId="7" fillId="2" borderId="51"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textRotation="90" wrapText="1"/>
    </xf>
    <xf numFmtId="0" fontId="7" fillId="2" borderId="22" xfId="0" applyFont="1" applyFill="1" applyBorder="1" applyAlignment="1" applyProtection="1">
      <alignment horizontal="center" vertical="center" textRotation="90" wrapText="1"/>
      <protection locked="0"/>
    </xf>
    <xf numFmtId="0" fontId="7" fillId="2" borderId="23" xfId="0" applyFont="1" applyFill="1" applyBorder="1" applyAlignment="1" applyProtection="1">
      <alignment horizontal="center" vertical="center" textRotation="90" wrapText="1"/>
      <protection locked="0"/>
    </xf>
    <xf numFmtId="0" fontId="7" fillId="2" borderId="24" xfId="0" applyFont="1" applyFill="1" applyBorder="1" applyAlignment="1" applyProtection="1">
      <alignment horizontal="center" vertical="center" textRotation="90" wrapText="1"/>
      <protection locked="0"/>
    </xf>
    <xf numFmtId="0" fontId="7" fillId="8" borderId="3" xfId="0" applyFont="1" applyFill="1" applyBorder="1" applyAlignment="1" applyProtection="1">
      <alignment horizontal="center" vertical="center" textRotation="90" wrapText="1"/>
    </xf>
    <xf numFmtId="0" fontId="6" fillId="8" borderId="45" xfId="0" applyFont="1" applyFill="1" applyBorder="1" applyAlignment="1" applyProtection="1">
      <alignment horizontal="center" vertical="center" wrapText="1"/>
    </xf>
    <xf numFmtId="0" fontId="7" fillId="2" borderId="56" xfId="0" applyFont="1" applyFill="1" applyBorder="1" applyAlignment="1" applyProtection="1">
      <alignment horizontal="center" vertical="center" wrapText="1"/>
    </xf>
    <xf numFmtId="0" fontId="9" fillId="2" borderId="2" xfId="0" applyFont="1" applyFill="1" applyBorder="1" applyAlignment="1" applyProtection="1">
      <alignment horizontal="center" vertical="center" wrapText="1"/>
    </xf>
    <xf numFmtId="0" fontId="7" fillId="2" borderId="32"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2" borderId="33"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xf>
    <xf numFmtId="0" fontId="6" fillId="8" borderId="3" xfId="0" applyFont="1" applyFill="1" applyBorder="1" applyAlignment="1" applyProtection="1">
      <alignment horizontal="center" vertical="center" wrapText="1"/>
    </xf>
    <xf numFmtId="0" fontId="7" fillId="2" borderId="53" xfId="0" applyFont="1" applyFill="1" applyBorder="1" applyAlignment="1" applyProtection="1">
      <alignment horizontal="center" vertical="center" wrapText="1"/>
    </xf>
    <xf numFmtId="0" fontId="7" fillId="2" borderId="34"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wrapText="1"/>
      <protection locked="0"/>
    </xf>
    <xf numFmtId="0" fontId="7" fillId="2" borderId="35" xfId="0" applyFont="1" applyFill="1" applyBorder="1" applyAlignment="1" applyProtection="1">
      <alignment horizontal="center" vertical="center" wrapText="1"/>
      <protection locked="0"/>
    </xf>
    <xf numFmtId="0" fontId="6" fillId="2" borderId="28" xfId="0" applyFont="1" applyFill="1" applyBorder="1" applyAlignment="1" applyProtection="1">
      <alignment horizontal="center" vertical="center" wrapText="1"/>
    </xf>
    <xf numFmtId="0" fontId="6" fillId="8" borderId="28" xfId="0" applyFont="1" applyFill="1" applyBorder="1" applyAlignment="1" applyProtection="1">
      <alignment horizontal="center" vertical="center" wrapText="1"/>
    </xf>
    <xf numFmtId="0" fontId="7" fillId="2" borderId="8" xfId="0" applyFont="1" applyFill="1" applyBorder="1" applyAlignment="1" applyProtection="1">
      <alignment horizontal="center" vertical="center" wrapText="1"/>
    </xf>
    <xf numFmtId="0" fontId="7" fillId="2" borderId="58" xfId="0" applyFont="1" applyFill="1" applyBorder="1" applyAlignment="1" applyProtection="1">
      <alignment horizontal="center" vertical="center" wrapText="1"/>
    </xf>
    <xf numFmtId="0" fontId="6" fillId="2" borderId="25" xfId="0" applyFont="1" applyFill="1" applyBorder="1" applyAlignment="1" applyProtection="1">
      <alignment horizontal="center" vertical="center" wrapText="1"/>
    </xf>
    <xf numFmtId="0" fontId="7" fillId="2" borderId="36"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7" fillId="2" borderId="37" xfId="0" applyFont="1" applyFill="1" applyBorder="1" applyAlignment="1" applyProtection="1">
      <alignment horizontal="center" vertical="center" wrapText="1"/>
      <protection locked="0"/>
    </xf>
    <xf numFmtId="0" fontId="6" fillId="2" borderId="27" xfId="0" applyFont="1" applyFill="1" applyBorder="1" applyAlignment="1" applyProtection="1">
      <alignment horizontal="center" vertical="center" wrapText="1"/>
    </xf>
    <xf numFmtId="0" fontId="6" fillId="8" borderId="27"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7" fillId="2" borderId="59"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8" borderId="14" xfId="0" applyFont="1" applyFill="1" applyBorder="1" applyAlignment="1" applyProtection="1">
      <alignment horizontal="center" vertical="center" wrapText="1"/>
    </xf>
    <xf numFmtId="0" fontId="7" fillId="2" borderId="10" xfId="0" applyFont="1" applyFill="1" applyBorder="1" applyAlignment="1" applyProtection="1">
      <alignment horizontal="center" vertical="center" wrapText="1"/>
    </xf>
    <xf numFmtId="0" fontId="9" fillId="2" borderId="11" xfId="0" applyFont="1" applyFill="1" applyBorder="1" applyAlignment="1" applyProtection="1">
      <alignment horizontal="center" vertical="center" wrapText="1"/>
    </xf>
    <xf numFmtId="0" fontId="9" fillId="2" borderId="11" xfId="0" applyFont="1" applyFill="1" applyBorder="1" applyAlignment="1" applyProtection="1">
      <alignment horizontal="center" vertical="center" wrapText="1"/>
      <protection locked="0"/>
    </xf>
    <xf numFmtId="0" fontId="7" fillId="2" borderId="41" xfId="0" applyFont="1" applyFill="1" applyBorder="1" applyAlignment="1" applyProtection="1">
      <alignment horizontal="center" vertical="center" wrapText="1"/>
      <protection locked="0"/>
    </xf>
    <xf numFmtId="0" fontId="7" fillId="2" borderId="15" xfId="0" applyFont="1" applyFill="1" applyBorder="1" applyAlignment="1" applyProtection="1">
      <alignment horizontal="center" vertical="center" wrapText="1"/>
      <protection locked="0"/>
    </xf>
    <xf numFmtId="0" fontId="7" fillId="2" borderId="42" xfId="0" applyFont="1" applyFill="1" applyBorder="1" applyAlignment="1" applyProtection="1">
      <alignment horizontal="center" vertical="center" wrapText="1"/>
      <protection locked="0"/>
    </xf>
    <xf numFmtId="0" fontId="6" fillId="2" borderId="43"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wrapText="1"/>
    </xf>
    <xf numFmtId="0" fontId="7" fillId="2" borderId="16" xfId="0" applyFont="1" applyFill="1" applyBorder="1" applyAlignment="1" applyProtection="1">
      <alignment horizontal="center" vertical="center" wrapText="1"/>
    </xf>
    <xf numFmtId="0" fontId="7" fillId="2" borderId="2" xfId="0" applyFont="1" applyFill="1" applyBorder="1" applyAlignment="1" applyProtection="1">
      <alignment wrapText="1"/>
      <protection locked="0"/>
    </xf>
    <xf numFmtId="0" fontId="7" fillId="2" borderId="51"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textRotation="90" wrapText="1"/>
      <protection locked="0"/>
    </xf>
    <xf numFmtId="0" fontId="7" fillId="8" borderId="3" xfId="0" applyFont="1" applyFill="1" applyBorder="1" applyAlignment="1" applyProtection="1">
      <alignment horizontal="center" vertical="center" textRotation="90" wrapText="1"/>
      <protection locked="0"/>
    </xf>
    <xf numFmtId="0" fontId="6" fillId="8" borderId="45"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9" fillId="2" borderId="26" xfId="0" applyFont="1" applyFill="1" applyBorder="1" applyAlignment="1" applyProtection="1">
      <alignment horizontal="center" vertical="center" wrapText="1"/>
      <protection locked="0"/>
    </xf>
    <xf numFmtId="0" fontId="6" fillId="2" borderId="28" xfId="0" applyFont="1" applyFill="1" applyBorder="1" applyAlignment="1" applyProtection="1">
      <alignment horizontal="center" vertical="center" wrapText="1"/>
      <protection locked="0"/>
    </xf>
    <xf numFmtId="0" fontId="6" fillId="8" borderId="28" xfId="0" applyFont="1" applyFill="1" applyBorder="1" applyAlignment="1" applyProtection="1">
      <alignment horizontal="center" vertical="center" wrapText="1"/>
      <protection locked="0"/>
    </xf>
    <xf numFmtId="0" fontId="7" fillId="2" borderId="58" xfId="0" applyFont="1" applyFill="1" applyBorder="1" applyAlignment="1" applyProtection="1">
      <alignment horizontal="center" vertical="center" wrapText="1"/>
      <protection locked="0"/>
    </xf>
    <xf numFmtId="0" fontId="6" fillId="2" borderId="25" xfId="0" applyFont="1" applyFill="1" applyBorder="1" applyAlignment="1" applyProtection="1">
      <alignment horizontal="center" vertical="center" wrapText="1"/>
      <protection locked="0"/>
    </xf>
    <xf numFmtId="0" fontId="6" fillId="2" borderId="27" xfId="0" applyFont="1" applyFill="1" applyBorder="1" applyAlignment="1" applyProtection="1">
      <alignment horizontal="center" vertical="center" wrapText="1"/>
      <protection locked="0"/>
    </xf>
    <xf numFmtId="0" fontId="6" fillId="8" borderId="27" xfId="0" applyFont="1" applyFill="1" applyBorder="1" applyAlignment="1" applyProtection="1">
      <alignment horizontal="center" vertical="center" wrapText="1"/>
      <protection locked="0"/>
    </xf>
    <xf numFmtId="0" fontId="7" fillId="2" borderId="59" xfId="0" applyFont="1" applyFill="1" applyBorder="1" applyAlignment="1" applyProtection="1">
      <alignment horizontal="center" vertical="center" wrapText="1"/>
      <protection locked="0"/>
    </xf>
    <xf numFmtId="0" fontId="6" fillId="2" borderId="12" xfId="0" applyFont="1" applyFill="1" applyBorder="1" applyAlignment="1" applyProtection="1">
      <alignment horizontal="center" vertical="center" wrapText="1"/>
      <protection locked="0"/>
    </xf>
    <xf numFmtId="0" fontId="6" fillId="8" borderId="14" xfId="0" applyFont="1" applyFill="1" applyBorder="1" applyAlignment="1" applyProtection="1">
      <alignment horizontal="center" vertical="center" wrapText="1"/>
      <protection locked="0"/>
    </xf>
    <xf numFmtId="0" fontId="7" fillId="2" borderId="10" xfId="0" applyFont="1" applyFill="1" applyBorder="1" applyAlignment="1" applyProtection="1">
      <alignment horizontal="center" vertical="center" wrapText="1"/>
      <protection locked="0"/>
    </xf>
    <xf numFmtId="0" fontId="6" fillId="2" borderId="60" xfId="0" applyFont="1" applyFill="1" applyBorder="1" applyAlignment="1" applyProtection="1">
      <alignment horizontal="center" vertical="center" wrapText="1"/>
      <protection locked="0"/>
    </xf>
    <xf numFmtId="0" fontId="6" fillId="2" borderId="43" xfId="0" applyFont="1" applyFill="1" applyBorder="1" applyAlignment="1" applyProtection="1">
      <alignment horizontal="center" vertical="center" wrapText="1"/>
      <protection locked="0"/>
    </xf>
    <xf numFmtId="0" fontId="7" fillId="2" borderId="16" xfId="0" applyFont="1" applyFill="1" applyBorder="1" applyAlignment="1" applyProtection="1">
      <alignment horizontal="center" vertical="center" wrapText="1"/>
      <protection locked="0"/>
    </xf>
    <xf numFmtId="0" fontId="7" fillId="2" borderId="72" xfId="0" applyFont="1" applyFill="1" applyBorder="1" applyAlignment="1" applyProtection="1">
      <alignment wrapText="1"/>
    </xf>
    <xf numFmtId="0" fontId="7" fillId="2" borderId="66" xfId="0" applyFont="1" applyFill="1" applyBorder="1" applyAlignment="1" applyProtection="1">
      <alignment wrapText="1"/>
    </xf>
    <xf numFmtId="0" fontId="7" fillId="2" borderId="67" xfId="0" applyFont="1" applyFill="1" applyBorder="1" applyAlignment="1" applyProtection="1">
      <alignment horizontal="center" vertical="center" wrapText="1"/>
    </xf>
    <xf numFmtId="0" fontId="7" fillId="2" borderId="68" xfId="0" applyFont="1" applyFill="1" applyBorder="1" applyAlignment="1" applyProtection="1">
      <alignment horizontal="center" vertical="center" wrapText="1"/>
    </xf>
    <xf numFmtId="0" fontId="7" fillId="2" borderId="22" xfId="0" applyFont="1" applyFill="1" applyBorder="1" applyAlignment="1" applyProtection="1">
      <alignment horizontal="center" vertical="center" textRotation="90" wrapText="1"/>
    </xf>
    <xf numFmtId="0" fontId="7" fillId="2" borderId="23" xfId="0" applyFont="1" applyFill="1" applyBorder="1" applyAlignment="1" applyProtection="1">
      <alignment horizontal="center" vertical="center" textRotation="90" wrapText="1"/>
    </xf>
    <xf numFmtId="0" fontId="7" fillId="2" borderId="24" xfId="0" applyFont="1" applyFill="1" applyBorder="1" applyAlignment="1" applyProtection="1">
      <alignment horizontal="center" vertical="center" textRotation="90" wrapText="1"/>
    </xf>
    <xf numFmtId="0" fontId="10" fillId="2" borderId="0" xfId="0" applyFont="1" applyFill="1" applyAlignment="1" applyProtection="1">
      <alignment wrapText="1"/>
    </xf>
    <xf numFmtId="0" fontId="4" fillId="2" borderId="0" xfId="0" applyFont="1" applyFill="1" applyProtection="1">
      <protection locked="0"/>
    </xf>
    <xf numFmtId="0" fontId="6" fillId="3" borderId="48" xfId="0" applyFont="1" applyFill="1" applyBorder="1" applyProtection="1">
      <protection locked="0"/>
    </xf>
    <xf numFmtId="0" fontId="7" fillId="3" borderId="40" xfId="0" applyFont="1" applyFill="1" applyBorder="1" applyProtection="1">
      <protection locked="0"/>
    </xf>
    <xf numFmtId="0" fontId="7" fillId="3" borderId="49" xfId="0" applyFont="1" applyFill="1" applyBorder="1" applyProtection="1">
      <protection locked="0"/>
    </xf>
    <xf numFmtId="0" fontId="8" fillId="2" borderId="50" xfId="0" applyFont="1" applyFill="1" applyBorder="1" applyProtection="1">
      <protection locked="0"/>
    </xf>
    <xf numFmtId="0" fontId="7" fillId="2" borderId="0" xfId="0" applyFont="1" applyFill="1" applyBorder="1" applyProtection="1">
      <protection locked="0"/>
    </xf>
    <xf numFmtId="0" fontId="7" fillId="2" borderId="51" xfId="0" applyFont="1" applyFill="1" applyBorder="1" applyProtection="1">
      <protection locked="0"/>
    </xf>
    <xf numFmtId="0" fontId="7" fillId="2" borderId="52" xfId="0" applyFont="1" applyFill="1" applyBorder="1" applyAlignment="1" applyProtection="1">
      <alignment wrapText="1"/>
      <protection locked="0"/>
    </xf>
    <xf numFmtId="0" fontId="7" fillId="2" borderId="1" xfId="0" applyFont="1" applyFill="1" applyBorder="1" applyAlignment="1" applyProtection="1">
      <alignment wrapText="1"/>
      <protection locked="0"/>
    </xf>
    <xf numFmtId="0" fontId="7" fillId="2" borderId="4" xfId="0" applyFont="1" applyFill="1" applyBorder="1" applyAlignment="1" applyProtection="1">
      <alignment wrapText="1"/>
      <protection locked="0"/>
    </xf>
    <xf numFmtId="0" fontId="7" fillId="2" borderId="53" xfId="0" applyFont="1" applyFill="1" applyBorder="1" applyAlignment="1" applyProtection="1">
      <alignment wrapText="1"/>
      <protection locked="0"/>
    </xf>
    <xf numFmtId="0" fontId="7" fillId="2" borderId="3" xfId="0" applyFont="1" applyFill="1" applyBorder="1" applyAlignment="1" applyProtection="1">
      <alignment horizontal="center" vertical="center" wrapText="1"/>
      <protection locked="0"/>
    </xf>
    <xf numFmtId="0" fontId="6" fillId="5" borderId="40" xfId="0" applyFont="1" applyFill="1" applyBorder="1" applyAlignment="1" applyProtection="1">
      <alignment horizontal="center" vertical="center" wrapText="1"/>
      <protection locked="0"/>
    </xf>
    <xf numFmtId="0" fontId="6" fillId="5" borderId="49" xfId="0" applyFont="1" applyFill="1" applyBorder="1" applyAlignment="1" applyProtection="1">
      <alignment horizontal="left" vertical="center" wrapText="1"/>
      <protection locked="0"/>
    </xf>
    <xf numFmtId="0" fontId="3" fillId="2" borderId="0" xfId="0" applyFont="1" applyFill="1" applyBorder="1" applyProtection="1">
      <protection locked="0"/>
    </xf>
    <xf numFmtId="0" fontId="5" fillId="2" borderId="0" xfId="0" applyFont="1" applyFill="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7" fillId="3" borderId="40" xfId="0" applyFont="1" applyFill="1" applyBorder="1" applyAlignment="1" applyProtection="1">
      <alignment horizontal="center" vertical="center"/>
      <protection locked="0"/>
    </xf>
    <xf numFmtId="0" fontId="7" fillId="2" borderId="0" xfId="0" applyFont="1" applyFill="1" applyBorder="1" applyAlignment="1" applyProtection="1">
      <alignment horizontal="center" vertical="center"/>
      <protection locked="0"/>
    </xf>
    <xf numFmtId="0" fontId="1" fillId="4" borderId="0" xfId="0" applyFont="1" applyFill="1" applyAlignment="1">
      <alignment wrapText="1"/>
    </xf>
    <xf numFmtId="0" fontId="9" fillId="2" borderId="73" xfId="0" applyFont="1" applyFill="1" applyBorder="1" applyAlignment="1" applyProtection="1">
      <alignment horizontal="center" vertical="center" wrapText="1"/>
    </xf>
    <xf numFmtId="0" fontId="6" fillId="8" borderId="43" xfId="0" applyFont="1" applyFill="1" applyBorder="1" applyAlignment="1" applyProtection="1">
      <alignment horizontal="center" vertical="center" wrapText="1"/>
    </xf>
    <xf numFmtId="0" fontId="7" fillId="2" borderId="68" xfId="0" applyFont="1" applyFill="1" applyBorder="1" applyAlignment="1" applyProtection="1">
      <alignment horizontal="center" vertical="center" wrapText="1"/>
      <protection locked="0"/>
    </xf>
    <xf numFmtId="0" fontId="6" fillId="2" borderId="67" xfId="0" applyFont="1" applyFill="1" applyBorder="1" applyAlignment="1" applyProtection="1">
      <alignment horizontal="center" vertical="center" wrapText="1"/>
    </xf>
    <xf numFmtId="0" fontId="6" fillId="8" borderId="67" xfId="0" applyFont="1" applyFill="1" applyBorder="1" applyAlignment="1" applyProtection="1">
      <alignment horizontal="center" vertical="center" wrapText="1"/>
    </xf>
    <xf numFmtId="0" fontId="7" fillId="2" borderId="74" xfId="0" applyFont="1" applyFill="1" applyBorder="1" applyAlignment="1" applyProtection="1">
      <alignment horizontal="center" vertical="center" wrapText="1"/>
    </xf>
    <xf numFmtId="0" fontId="7" fillId="2" borderId="75" xfId="0" applyFont="1" applyFill="1" applyBorder="1" applyAlignment="1" applyProtection="1">
      <alignment horizontal="center" vertical="center" wrapText="1"/>
      <protection locked="0"/>
    </xf>
    <xf numFmtId="0" fontId="7" fillId="2" borderId="76" xfId="0" applyFont="1" applyFill="1" applyBorder="1" applyAlignment="1" applyProtection="1">
      <alignment horizontal="center" vertical="center" wrapText="1"/>
      <protection locked="0"/>
    </xf>
    <xf numFmtId="0" fontId="7" fillId="2" borderId="77" xfId="0" applyFont="1" applyFill="1" applyBorder="1" applyAlignment="1" applyProtection="1">
      <alignment horizontal="center" vertical="center" wrapText="1"/>
      <protection locked="0"/>
    </xf>
    <xf numFmtId="0" fontId="6" fillId="0" borderId="44" xfId="0" applyFont="1" applyFill="1" applyBorder="1" applyAlignment="1" applyProtection="1">
      <alignment horizontal="center" vertical="center" wrapText="1"/>
      <protection locked="0"/>
    </xf>
    <xf numFmtId="0" fontId="7" fillId="0" borderId="29" xfId="0" applyFont="1" applyFill="1" applyBorder="1" applyAlignment="1" applyProtection="1">
      <alignment horizontal="center" vertical="center" wrapText="1"/>
      <protection locked="0"/>
    </xf>
    <xf numFmtId="0" fontId="7" fillId="0" borderId="30" xfId="0" applyFont="1" applyFill="1" applyBorder="1" applyAlignment="1" applyProtection="1">
      <alignment horizontal="center" vertical="center" wrapText="1"/>
      <protection locked="0"/>
    </xf>
    <xf numFmtId="0" fontId="7" fillId="0" borderId="31" xfId="0" applyFont="1" applyFill="1" applyBorder="1" applyAlignment="1" applyProtection="1">
      <alignment horizontal="center" vertical="center" wrapText="1"/>
      <protection locked="0"/>
    </xf>
    <xf numFmtId="0" fontId="6" fillId="0" borderId="45" xfId="0" applyFont="1" applyFill="1" applyBorder="1" applyAlignment="1" applyProtection="1">
      <alignment horizontal="center" vertical="center" wrapText="1"/>
      <protection locked="0"/>
    </xf>
    <xf numFmtId="0" fontId="6" fillId="0" borderId="12" xfId="0" applyFont="1" applyFill="1" applyBorder="1" applyAlignment="1" applyProtection="1">
      <alignment horizontal="center" vertical="center" wrapText="1"/>
      <protection locked="0"/>
    </xf>
    <xf numFmtId="0" fontId="7" fillId="0" borderId="38" xfId="0" applyFont="1" applyFill="1" applyBorder="1" applyAlignment="1" applyProtection="1">
      <alignment horizontal="center" vertical="center" wrapText="1"/>
      <protection locked="0"/>
    </xf>
    <xf numFmtId="0" fontId="7" fillId="0" borderId="9" xfId="0" applyFont="1" applyFill="1" applyBorder="1" applyAlignment="1" applyProtection="1">
      <alignment horizontal="center" vertical="center" wrapText="1"/>
      <protection locked="0"/>
    </xf>
    <xf numFmtId="0" fontId="7" fillId="0" borderId="39" xfId="0" applyFont="1" applyFill="1" applyBorder="1" applyAlignment="1" applyProtection="1">
      <alignment horizontal="center" vertical="center" wrapText="1"/>
      <protection locked="0"/>
    </xf>
    <xf numFmtId="0" fontId="6" fillId="0" borderId="14" xfId="0"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wrapText="1"/>
      <protection locked="0"/>
    </xf>
    <xf numFmtId="0" fontId="7" fillId="0" borderId="37" xfId="0" applyFont="1" applyFill="1" applyBorder="1" applyAlignment="1" applyProtection="1">
      <alignment horizontal="center" vertical="center" wrapText="1"/>
      <protection locked="0"/>
    </xf>
    <xf numFmtId="0" fontId="7" fillId="0" borderId="15" xfId="0" applyFont="1" applyFill="1" applyBorder="1" applyAlignment="1" applyProtection="1">
      <alignment horizontal="center" vertical="center" wrapText="1"/>
      <protection locked="0"/>
    </xf>
    <xf numFmtId="0" fontId="7" fillId="0" borderId="42" xfId="0" applyFont="1" applyFill="1" applyBorder="1" applyAlignment="1" applyProtection="1">
      <alignment horizontal="center" vertical="center" wrapText="1"/>
      <protection locked="0"/>
    </xf>
    <xf numFmtId="0" fontId="7" fillId="0" borderId="36" xfId="0" applyFont="1" applyFill="1" applyBorder="1" applyAlignment="1" applyProtection="1">
      <alignment horizontal="center" vertical="center" wrapText="1"/>
      <protection locked="0"/>
    </xf>
    <xf numFmtId="0" fontId="7" fillId="0" borderId="41" xfId="0" applyFont="1" applyFill="1" applyBorder="1" applyAlignment="1" applyProtection="1">
      <alignment horizontal="center" vertical="center" wrapText="1"/>
      <protection locked="0"/>
    </xf>
    <xf numFmtId="0" fontId="6" fillId="0" borderId="45"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6" fillId="2" borderId="36" xfId="0" applyFont="1" applyFill="1" applyBorder="1" applyAlignment="1" applyProtection="1">
      <alignment horizontal="center" vertical="center" wrapText="1"/>
    </xf>
    <xf numFmtId="0" fontId="6" fillId="8" borderId="43" xfId="0" applyFont="1" applyFill="1" applyBorder="1" applyAlignment="1" applyProtection="1">
      <alignment horizontal="center" vertical="center"/>
    </xf>
    <xf numFmtId="1" fontId="7" fillId="2" borderId="15" xfId="0" applyNumberFormat="1"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12" fillId="2" borderId="65" xfId="0" applyFont="1" applyFill="1" applyBorder="1" applyAlignment="1" applyProtection="1">
      <alignment horizontal="center" vertical="center" wrapText="1"/>
    </xf>
    <xf numFmtId="0" fontId="12" fillId="2" borderId="60" xfId="0" applyFont="1" applyFill="1" applyBorder="1" applyAlignment="1" applyProtection="1">
      <alignment horizontal="center" vertical="center" wrapText="1"/>
    </xf>
    <xf numFmtId="0" fontId="12" fillId="0" borderId="44" xfId="0" applyFont="1" applyFill="1" applyBorder="1" applyAlignment="1" applyProtection="1">
      <alignment horizontal="center" vertical="center" wrapText="1"/>
    </xf>
    <xf numFmtId="0" fontId="15" fillId="2" borderId="2" xfId="0" applyFont="1" applyFill="1" applyBorder="1" applyAlignment="1" applyProtection="1">
      <alignment horizontal="center" vertical="center" wrapText="1"/>
    </xf>
    <xf numFmtId="0" fontId="15" fillId="2" borderId="26" xfId="0" applyFont="1" applyFill="1" applyBorder="1" applyAlignment="1" applyProtection="1">
      <alignment horizontal="center" vertical="center" wrapText="1"/>
    </xf>
    <xf numFmtId="0" fontId="12" fillId="2" borderId="25" xfId="0" applyFont="1" applyFill="1" applyBorder="1" applyAlignment="1" applyProtection="1">
      <alignment horizontal="center" vertical="center" wrapText="1"/>
    </xf>
    <xf numFmtId="0" fontId="14" fillId="2" borderId="66" xfId="0" applyFont="1" applyFill="1" applyBorder="1" applyAlignment="1" applyProtection="1">
      <alignment horizontal="center" vertical="center" wrapText="1"/>
    </xf>
    <xf numFmtId="0" fontId="15" fillId="2" borderId="73" xfId="0" applyFont="1" applyFill="1" applyBorder="1" applyAlignment="1" applyProtection="1">
      <alignment horizontal="center" vertical="center" wrapText="1"/>
    </xf>
    <xf numFmtId="0" fontId="12" fillId="0" borderId="12"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12"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wrapText="1"/>
    </xf>
    <xf numFmtId="0" fontId="0" fillId="2" borderId="0" xfId="0" applyFont="1" applyFill="1" applyAlignment="1">
      <alignment wrapText="1"/>
    </xf>
    <xf numFmtId="0" fontId="16" fillId="2" borderId="0" xfId="0" applyFont="1" applyFill="1" applyAlignment="1">
      <alignment wrapText="1"/>
    </xf>
    <xf numFmtId="0" fontId="1" fillId="0" borderId="0" xfId="0" applyFont="1" applyFill="1" applyAlignment="1">
      <alignment wrapText="1"/>
    </xf>
    <xf numFmtId="0" fontId="2" fillId="3" borderId="63" xfId="0" applyFont="1" applyFill="1" applyBorder="1" applyProtection="1"/>
    <xf numFmtId="0" fontId="2" fillId="3" borderId="13" xfId="0" applyFont="1" applyFill="1" applyBorder="1" applyProtection="1"/>
    <xf numFmtId="0" fontId="18" fillId="8" borderId="4" xfId="0" applyFont="1" applyFill="1" applyBorder="1" applyAlignment="1" applyProtection="1">
      <alignment horizontal="center" vertical="center" wrapText="1"/>
    </xf>
    <xf numFmtId="0" fontId="18" fillId="8" borderId="53" xfId="0" applyFont="1" applyFill="1" applyBorder="1" applyAlignment="1" applyProtection="1">
      <alignment horizontal="center" vertical="center" wrapText="1"/>
    </xf>
    <xf numFmtId="0" fontId="18" fillId="8" borderId="4" xfId="0" applyFont="1" applyFill="1" applyBorder="1" applyAlignment="1" applyProtection="1">
      <alignment horizontal="center" vertical="center" wrapText="1"/>
      <protection locked="0"/>
    </xf>
    <xf numFmtId="0" fontId="18" fillId="8" borderId="53" xfId="0" applyFont="1" applyFill="1" applyBorder="1" applyAlignment="1" applyProtection="1">
      <alignment horizontal="center" vertical="center" wrapText="1"/>
      <protection locked="0"/>
    </xf>
    <xf numFmtId="0" fontId="7" fillId="0" borderId="79" xfId="0" applyFont="1" applyFill="1" applyBorder="1" applyAlignment="1" applyProtection="1">
      <alignment horizontal="center" vertical="center" wrapText="1"/>
      <protection locked="0"/>
    </xf>
    <xf numFmtId="0" fontId="7" fillId="0" borderId="59" xfId="0" applyFont="1" applyFill="1" applyBorder="1" applyAlignment="1" applyProtection="1">
      <alignment horizontal="center" vertical="center" wrapText="1"/>
      <protection locked="0"/>
    </xf>
    <xf numFmtId="0" fontId="7" fillId="2" borderId="54" xfId="0" applyFont="1" applyFill="1" applyBorder="1" applyAlignment="1" applyProtection="1">
      <alignment horizontal="center" vertical="center" wrapText="1"/>
      <protection locked="0"/>
    </xf>
    <xf numFmtId="0" fontId="7" fillId="2" borderId="80" xfId="0" applyFont="1" applyFill="1" applyBorder="1" applyAlignment="1" applyProtection="1">
      <alignment horizontal="center" vertical="center" wrapText="1"/>
      <protection locked="0"/>
    </xf>
    <xf numFmtId="0" fontId="7" fillId="2" borderId="79" xfId="0" applyFont="1" applyFill="1" applyBorder="1" applyAlignment="1" applyProtection="1">
      <alignment horizontal="center" vertical="center" wrapText="1"/>
      <protection locked="0"/>
    </xf>
    <xf numFmtId="0" fontId="7" fillId="2" borderId="65" xfId="0" applyFont="1" applyFill="1" applyBorder="1" applyAlignment="1" applyProtection="1">
      <alignment horizontal="center" vertical="center" wrapText="1"/>
      <protection locked="0"/>
    </xf>
    <xf numFmtId="0" fontId="7" fillId="2" borderId="74"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0" borderId="60" xfId="0" applyFont="1" applyFill="1" applyBorder="1" applyAlignment="1" applyProtection="1">
      <alignment horizontal="center" vertical="center" wrapText="1"/>
      <protection locked="0"/>
    </xf>
    <xf numFmtId="0" fontId="7" fillId="0" borderId="10" xfId="0" applyFont="1" applyFill="1" applyBorder="1" applyAlignment="1" applyProtection="1">
      <alignment horizontal="center" vertical="center" wrapText="1"/>
      <protection locked="0"/>
    </xf>
    <xf numFmtId="0" fontId="7" fillId="0" borderId="7" xfId="0" applyFont="1" applyFill="1" applyBorder="1" applyAlignment="1" applyProtection="1">
      <alignment horizontal="center" vertical="center" wrapText="1"/>
      <protection locked="0"/>
    </xf>
    <xf numFmtId="0" fontId="7" fillId="0" borderId="16" xfId="0" applyFont="1" applyFill="1" applyBorder="1" applyAlignment="1" applyProtection="1">
      <alignment horizontal="center" vertical="center" wrapText="1"/>
      <protection locked="0"/>
    </xf>
    <xf numFmtId="0" fontId="12" fillId="2" borderId="54" xfId="0" applyFont="1" applyFill="1" applyBorder="1" applyAlignment="1" applyProtection="1">
      <alignment horizontal="center" vertical="center" wrapText="1"/>
    </xf>
    <xf numFmtId="0" fontId="19" fillId="2" borderId="66"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6" fillId="2" borderId="60" xfId="0" applyFont="1" applyFill="1" applyBorder="1" applyAlignment="1" applyProtection="1">
      <alignment horizontal="center" vertical="center" wrapText="1"/>
    </xf>
    <xf numFmtId="0" fontId="6" fillId="8" borderId="9" xfId="0" applyFont="1" applyFill="1" applyBorder="1" applyAlignment="1" applyProtection="1">
      <alignment horizontal="center" vertical="center" wrapText="1"/>
    </xf>
    <xf numFmtId="0" fontId="7" fillId="2" borderId="9" xfId="0" applyFont="1" applyFill="1" applyBorder="1" applyAlignment="1" applyProtection="1">
      <alignment horizontal="center" vertical="center" wrapText="1"/>
    </xf>
    <xf numFmtId="0" fontId="20" fillId="2" borderId="66" xfId="0" applyFont="1" applyFill="1" applyBorder="1" applyAlignment="1" applyProtection="1">
      <alignment horizontal="center" vertical="center" wrapText="1"/>
    </xf>
    <xf numFmtId="0" fontId="3" fillId="2" borderId="0" xfId="0" applyFont="1" applyFill="1" applyBorder="1" applyProtection="1"/>
    <xf numFmtId="0" fontId="6" fillId="2" borderId="7" xfId="0" applyFont="1" applyFill="1" applyBorder="1" applyAlignment="1" applyProtection="1">
      <alignment horizontal="center" vertical="center" wrapText="1"/>
      <protection locked="0"/>
    </xf>
    <xf numFmtId="0" fontId="6" fillId="2" borderId="54"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center" vertical="center"/>
      <protection locked="0"/>
    </xf>
    <xf numFmtId="0" fontId="2" fillId="2" borderId="0" xfId="0" applyFont="1" applyFill="1" applyBorder="1" applyAlignment="1" applyProtection="1">
      <alignment horizontal="left"/>
      <protection locked="0"/>
    </xf>
    <xf numFmtId="0" fontId="5" fillId="2" borderId="0" xfId="0" applyFont="1" applyFill="1" applyBorder="1" applyProtection="1">
      <protection locked="0"/>
    </xf>
    <xf numFmtId="0" fontId="3" fillId="2" borderId="0" xfId="0" applyFont="1" applyFill="1" applyBorder="1" applyAlignment="1" applyProtection="1">
      <alignment wrapText="1"/>
      <protection locked="0"/>
    </xf>
    <xf numFmtId="0" fontId="3" fillId="2" borderId="0" xfId="0" applyFont="1" applyFill="1" applyBorder="1" applyAlignment="1" applyProtection="1">
      <alignment textRotation="90"/>
      <protection locked="0"/>
    </xf>
    <xf numFmtId="0" fontId="12" fillId="0" borderId="65" xfId="0" applyFont="1" applyBorder="1" applyAlignment="1" applyProtection="1">
      <alignment horizontal="center" vertical="center"/>
    </xf>
    <xf numFmtId="0" fontId="2" fillId="2" borderId="0" xfId="0" applyFont="1" applyFill="1" applyBorder="1" applyAlignment="1" applyProtection="1">
      <alignment horizontal="left"/>
    </xf>
    <xf numFmtId="0" fontId="5" fillId="2" borderId="0" xfId="0" applyFont="1" applyFill="1" applyBorder="1" applyProtection="1"/>
    <xf numFmtId="0" fontId="3" fillId="2" borderId="0" xfId="0" applyFont="1" applyFill="1" applyBorder="1" applyAlignment="1" applyProtection="1">
      <alignment wrapText="1"/>
    </xf>
    <xf numFmtId="0" fontId="3" fillId="2" borderId="0" xfId="0" applyFont="1" applyFill="1" applyBorder="1" applyAlignment="1" applyProtection="1">
      <alignment textRotation="90"/>
    </xf>
    <xf numFmtId="0" fontId="7" fillId="2" borderId="83" xfId="0" applyFont="1" applyFill="1" applyBorder="1" applyAlignment="1" applyProtection="1">
      <alignment wrapText="1"/>
    </xf>
    <xf numFmtId="0" fontId="7" fillId="2" borderId="84" xfId="0" applyFont="1" applyFill="1" applyBorder="1" applyAlignment="1" applyProtection="1">
      <alignment wrapText="1"/>
    </xf>
    <xf numFmtId="0" fontId="7" fillId="2" borderId="72" xfId="0" applyFont="1" applyFill="1" applyBorder="1" applyAlignment="1" applyProtection="1">
      <alignment horizontal="center" vertical="center" wrapText="1"/>
    </xf>
    <xf numFmtId="0" fontId="7" fillId="0" borderId="72" xfId="0" applyFont="1" applyBorder="1" applyAlignment="1" applyProtection="1">
      <alignment horizontal="center" vertical="center" wrapText="1"/>
    </xf>
    <xf numFmtId="0" fontId="13" fillId="2" borderId="69" xfId="0" applyFont="1" applyFill="1" applyBorder="1" applyAlignment="1" applyProtection="1">
      <alignment horizontal="center" vertical="center" wrapText="1"/>
    </xf>
    <xf numFmtId="0" fontId="13" fillId="0" borderId="70" xfId="0" applyFont="1" applyBorder="1" applyAlignment="1" applyProtection="1">
      <alignment horizontal="center" vertical="center" wrapText="1"/>
    </xf>
    <xf numFmtId="0" fontId="13" fillId="0" borderId="71" xfId="0" applyFont="1" applyBorder="1" applyAlignment="1" applyProtection="1">
      <alignment horizontal="center" vertical="center" wrapText="1"/>
    </xf>
    <xf numFmtId="0" fontId="6" fillId="5" borderId="78" xfId="0" applyFont="1" applyFill="1" applyBorder="1" applyAlignment="1" applyProtection="1">
      <alignment horizontal="left" vertical="center" wrapText="1"/>
    </xf>
    <xf numFmtId="0" fontId="6" fillId="5" borderId="47" xfId="0" applyFont="1" applyFill="1" applyBorder="1" applyAlignment="1" applyProtection="1">
      <alignment horizontal="left" vertical="center" wrapText="1"/>
    </xf>
    <xf numFmtId="0" fontId="6" fillId="5" borderId="85" xfId="0" applyFont="1" applyFill="1" applyBorder="1" applyAlignment="1" applyProtection="1">
      <alignment horizontal="left" vertical="center" wrapText="1"/>
    </xf>
    <xf numFmtId="0" fontId="12" fillId="5" borderId="48" xfId="0" applyFont="1" applyFill="1" applyBorder="1" applyAlignment="1" applyProtection="1">
      <alignment horizontal="left" vertical="center" wrapText="1"/>
    </xf>
    <xf numFmtId="0" fontId="13" fillId="0" borderId="40" xfId="0" applyFont="1" applyBorder="1" applyAlignment="1" applyProtection="1">
      <alignment horizontal="left" vertical="center" wrapText="1"/>
    </xf>
    <xf numFmtId="0" fontId="13" fillId="0" borderId="0" xfId="0" applyFont="1" applyBorder="1" applyAlignment="1" applyProtection="1">
      <alignment horizontal="left" vertical="center" wrapText="1"/>
    </xf>
    <xf numFmtId="0" fontId="12" fillId="2" borderId="55" xfId="0" applyFont="1" applyFill="1" applyBorder="1" applyAlignment="1" applyProtection="1">
      <alignment horizontal="center" vertical="center" wrapText="1"/>
    </xf>
    <xf numFmtId="0" fontId="12" fillId="2" borderId="57" xfId="0" applyFont="1" applyFill="1" applyBorder="1" applyAlignment="1" applyProtection="1">
      <alignment horizontal="center" vertical="center" wrapText="1"/>
    </xf>
    <xf numFmtId="0" fontId="12" fillId="2" borderId="7" xfId="0" applyFont="1" applyFill="1" applyBorder="1" applyAlignment="1" applyProtection="1">
      <alignment horizontal="center" vertical="center" wrapText="1"/>
    </xf>
    <xf numFmtId="0" fontId="12" fillId="2" borderId="5" xfId="0" applyFont="1" applyFill="1" applyBorder="1" applyAlignment="1" applyProtection="1">
      <alignment horizontal="center" vertical="center" wrapText="1"/>
    </xf>
    <xf numFmtId="0" fontId="12" fillId="2" borderId="79" xfId="0" applyFont="1" applyFill="1" applyBorder="1" applyAlignment="1" applyProtection="1">
      <alignment horizontal="center" vertical="center" wrapText="1"/>
    </xf>
    <xf numFmtId="0" fontId="13" fillId="0" borderId="54" xfId="0" applyFont="1" applyBorder="1" applyAlignment="1" applyProtection="1"/>
    <xf numFmtId="0" fontId="13" fillId="0" borderId="80" xfId="0" applyFont="1" applyBorder="1" applyAlignment="1" applyProtection="1"/>
    <xf numFmtId="0" fontId="6" fillId="5" borderId="46" xfId="0" applyFont="1" applyFill="1" applyBorder="1" applyAlignment="1" applyProtection="1">
      <alignment horizontal="center" vertical="center" wrapText="1"/>
    </xf>
    <xf numFmtId="0" fontId="6" fillId="5" borderId="62" xfId="0" applyFont="1" applyFill="1" applyBorder="1" applyAlignment="1" applyProtection="1">
      <alignment horizontal="center" vertical="center" wrapText="1"/>
    </xf>
    <xf numFmtId="0" fontId="7" fillId="2" borderId="81"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wrapText="1"/>
      <protection locked="0"/>
    </xf>
    <xf numFmtId="0" fontId="7" fillId="2" borderId="82" xfId="0" applyFont="1" applyFill="1" applyBorder="1" applyAlignment="1" applyProtection="1">
      <alignment horizontal="center" vertical="center" wrapText="1"/>
      <protection locked="0"/>
    </xf>
    <xf numFmtId="0" fontId="8" fillId="2" borderId="48" xfId="0" applyFont="1" applyFill="1" applyBorder="1" applyAlignment="1" applyProtection="1">
      <alignment horizontal="left"/>
    </xf>
    <xf numFmtId="0" fontId="8" fillId="2" borderId="40" xfId="0" applyFont="1" applyFill="1" applyBorder="1" applyAlignment="1" applyProtection="1">
      <alignment horizontal="left"/>
    </xf>
    <xf numFmtId="0" fontId="8" fillId="2" borderId="49" xfId="0" applyFont="1" applyFill="1" applyBorder="1" applyAlignment="1" applyProtection="1">
      <alignment horizontal="left"/>
    </xf>
    <xf numFmtId="0" fontId="7" fillId="11" borderId="13" xfId="0" applyFont="1" applyFill="1" applyBorder="1" applyAlignment="1" applyProtection="1">
      <alignment horizontal="center"/>
      <protection locked="0"/>
    </xf>
    <xf numFmtId="0" fontId="4" fillId="2" borderId="0" xfId="0" applyFont="1" applyFill="1" applyAlignment="1" applyProtection="1">
      <alignment horizontal="left"/>
    </xf>
    <xf numFmtId="0" fontId="5" fillId="2" borderId="0" xfId="0" applyFont="1" applyFill="1" applyAlignment="1" applyProtection="1">
      <alignment horizontal="left" vertical="top"/>
    </xf>
    <xf numFmtId="0" fontId="5" fillId="2" borderId="11" xfId="0" applyFont="1" applyFill="1" applyBorder="1" applyAlignment="1" applyProtection="1">
      <alignment horizontal="left" vertical="top"/>
    </xf>
    <xf numFmtId="0" fontId="2" fillId="3" borderId="13" xfId="0" applyFont="1" applyFill="1" applyBorder="1" applyAlignment="1" applyProtection="1">
      <alignment horizontal="center"/>
    </xf>
    <xf numFmtId="0" fontId="7" fillId="3" borderId="13" xfId="0" applyFont="1" applyFill="1" applyBorder="1" applyAlignment="1" applyProtection="1">
      <alignment horizontal="center"/>
    </xf>
    <xf numFmtId="0" fontId="7" fillId="3" borderId="64" xfId="0" applyFont="1" applyFill="1" applyBorder="1" applyAlignment="1" applyProtection="1">
      <alignment horizontal="center"/>
    </xf>
    <xf numFmtId="0" fontId="7" fillId="2" borderId="17" xfId="0" applyFont="1" applyFill="1" applyBorder="1" applyAlignment="1" applyProtection="1">
      <alignment horizontal="center" vertical="center" wrapText="1"/>
      <protection locked="0"/>
    </xf>
    <xf numFmtId="0" fontId="7" fillId="2" borderId="18" xfId="0" applyFont="1" applyFill="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0" fontId="7" fillId="2" borderId="19" xfId="0" applyFont="1" applyFill="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7" fillId="0" borderId="21" xfId="0" applyFont="1" applyBorder="1" applyAlignment="1" applyProtection="1">
      <alignment horizontal="center" vertical="center" wrapText="1"/>
      <protection locked="0"/>
    </xf>
    <xf numFmtId="0" fontId="6" fillId="5" borderId="61" xfId="0" applyFont="1" applyFill="1" applyBorder="1" applyAlignment="1" applyProtection="1">
      <alignment horizontal="left" vertical="center" wrapText="1"/>
      <protection locked="0"/>
    </xf>
    <xf numFmtId="0" fontId="6" fillId="5" borderId="46" xfId="0" applyFont="1" applyFill="1" applyBorder="1" applyAlignment="1" applyProtection="1">
      <alignment horizontal="left" vertical="center" wrapText="1"/>
      <protection locked="0"/>
    </xf>
    <xf numFmtId="0" fontId="6" fillId="5" borderId="47" xfId="0" applyFont="1" applyFill="1" applyBorder="1" applyAlignment="1" applyProtection="1">
      <alignment horizontal="left" vertical="center" wrapText="1"/>
      <protection locked="0"/>
    </xf>
    <xf numFmtId="0" fontId="6" fillId="5" borderId="62" xfId="0" applyFont="1" applyFill="1" applyBorder="1" applyAlignment="1" applyProtection="1">
      <alignment horizontal="left" vertical="center" wrapText="1"/>
      <protection locked="0"/>
    </xf>
    <xf numFmtId="0" fontId="6" fillId="5" borderId="48" xfId="0" applyFont="1" applyFill="1" applyBorder="1" applyAlignment="1" applyProtection="1">
      <alignment horizontal="left" vertical="center" wrapText="1"/>
      <protection locked="0"/>
    </xf>
    <xf numFmtId="0" fontId="7" fillId="0" borderId="40" xfId="0" applyFont="1" applyBorder="1" applyAlignment="1" applyProtection="1">
      <alignment horizontal="left" vertical="center" wrapText="1"/>
      <protection locked="0"/>
    </xf>
    <xf numFmtId="0" fontId="7" fillId="0" borderId="0" xfId="0" applyFont="1" applyBorder="1" applyAlignment="1" applyProtection="1">
      <alignment horizontal="left" vertical="center" wrapText="1"/>
      <protection locked="0"/>
    </xf>
    <xf numFmtId="0" fontId="6" fillId="2" borderId="55" xfId="0" applyFont="1" applyFill="1" applyBorder="1" applyAlignment="1" applyProtection="1">
      <alignment horizontal="center" vertical="center" wrapText="1"/>
      <protection locked="0"/>
    </xf>
    <xf numFmtId="0" fontId="6" fillId="2" borderId="57"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54" xfId="0" applyFont="1" applyFill="1" applyBorder="1" applyAlignment="1" applyProtection="1">
      <alignment horizontal="center" vertical="center" wrapText="1"/>
      <protection locked="0"/>
    </xf>
    <xf numFmtId="0" fontId="7" fillId="0" borderId="54" xfId="0" applyFont="1" applyBorder="1" applyAlignment="1" applyProtection="1">
      <protection locked="0"/>
    </xf>
  </cellXfs>
  <cellStyles count="1">
    <cellStyle name="Standard" xfId="0" builtinId="0"/>
  </cellStyles>
  <dxfs count="10">
    <dxf>
      <font>
        <color rgb="FF006100"/>
      </font>
      <fill>
        <patternFill>
          <bgColor rgb="FFC6EFCE"/>
        </patternFill>
      </fill>
    </dxf>
    <dxf>
      <font>
        <color rgb="FF9C0006"/>
      </font>
      <fill>
        <patternFill>
          <bgColor rgb="FFFFC7CE"/>
        </patternFill>
      </fill>
    </dxf>
    <dxf>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E7EE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2206624</xdr:colOff>
      <xdr:row>35</xdr:row>
      <xdr:rowOff>142875</xdr:rowOff>
    </xdr:from>
    <xdr:to>
      <xdr:col>20</xdr:col>
      <xdr:colOff>534987</xdr:colOff>
      <xdr:row>60</xdr:row>
      <xdr:rowOff>190500</xdr:rowOff>
    </xdr:to>
    <xdr:pic>
      <xdr:nvPicPr>
        <xdr:cNvPr id="3" name="Grafik 2">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1"/>
        <a:srcRect l="6793" t="21945" r="27148" b="17792"/>
        <a:stretch/>
      </xdr:blipFill>
      <xdr:spPr bwMode="auto">
        <a:xfrm>
          <a:off x="2206624" y="19510375"/>
          <a:ext cx="15970250" cy="9175750"/>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KErn\KErn-Wissenstransfer\2_GV\KSV\03_Gemeinsame%20Projekte\Coaching%20KSV\Speiseplan-Workshop\&#220;berarbeitung%20Speiseplan-Check%202018\180406_Speiseplan-Check_MV_Log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KErn\KErn-Wissenstransfer\2_GV\KSV\03_Gemeinsame%20Projekte\Coaching%20KSV\Speiseplan-Workshop\&#220;berarbeitung%20Speiseplan-Check%202018\alte%20Versionen\180406_Speiseplan-Check_MV_Lo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läuterungen"/>
      <sheetName val="Speiseplan-Check MV"/>
      <sheetName val="Beispiel"/>
      <sheetName val="Tabelle2"/>
    </sheetNames>
    <sheetDataSet>
      <sheetData sheetId="0"/>
      <sheetData sheetId="1" refreshError="1"/>
      <sheetData sheetId="2" refreshError="1"/>
      <sheetData sheetId="3">
        <row r="4">
          <cell r="E4">
            <v>1</v>
          </cell>
        </row>
        <row r="5">
          <cell r="E5">
            <v>0.5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läuterungen"/>
      <sheetName val="Speiseplan-Check MV"/>
      <sheetName val="Beispiel"/>
      <sheetName val="Tabelle2"/>
    </sheetNames>
    <sheetDataSet>
      <sheetData sheetId="0"/>
      <sheetData sheetId="1" refreshError="1"/>
      <sheetData sheetId="2" refreshError="1"/>
      <sheetData sheetId="3">
        <row r="4">
          <cell r="E4">
            <v>1</v>
          </cell>
        </row>
        <row r="5">
          <cell r="E5">
            <v>0.5</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27"/>
  <sheetViews>
    <sheetView tabSelected="1" zoomScale="50" zoomScaleNormal="50" zoomScalePageLayoutView="40" workbookViewId="0">
      <pane xSplit="1" ySplit="9" topLeftCell="B10" activePane="bottomRight" state="frozen"/>
      <selection pane="topRight" activeCell="B1" sqref="B1"/>
      <selection pane="bottomLeft" activeCell="A10" sqref="A10"/>
      <selection pane="bottomRight" activeCell="C10" sqref="C10"/>
    </sheetView>
  </sheetViews>
  <sheetFormatPr baseColWidth="10" defaultColWidth="11.44140625" defaultRowHeight="28.8" x14ac:dyDescent="0.55000000000000004"/>
  <cols>
    <col min="1" max="1" width="38.44140625" style="179" bestFit="1" customWidth="1"/>
    <col min="2" max="2" width="62" style="179" bestFit="1" customWidth="1"/>
    <col min="3" max="5" width="7.88671875" style="179" customWidth="1"/>
    <col min="6" max="6" width="10.109375" style="179" customWidth="1"/>
    <col min="7" max="9" width="7.88671875" style="179" customWidth="1"/>
    <col min="10" max="10" width="10.109375" style="179" customWidth="1"/>
    <col min="11" max="13" width="7.88671875" style="179" customWidth="1"/>
    <col min="14" max="14" width="10.109375" style="179" customWidth="1"/>
    <col min="15" max="17" width="7.88671875" style="179" customWidth="1"/>
    <col min="18" max="18" width="10.109375" style="179" customWidth="1"/>
    <col min="19" max="21" width="7.88671875" style="179" customWidth="1"/>
    <col min="22" max="22" width="10.109375" style="179" customWidth="1"/>
    <col min="23" max="25" width="7.88671875" style="179" customWidth="1"/>
    <col min="26" max="26" width="10.109375" style="179" customWidth="1"/>
    <col min="27" max="29" width="7.88671875" style="179" customWidth="1"/>
    <col min="30" max="30" width="10.109375" style="179" customWidth="1"/>
    <col min="31" max="31" width="15.44140625" style="179" customWidth="1"/>
    <col min="32" max="32" width="17.109375" style="179" customWidth="1"/>
    <col min="33" max="33" width="25.44140625" style="179" customWidth="1"/>
    <col min="34" max="34" width="21.88671875" style="179" customWidth="1"/>
    <col min="35" max="16384" width="11.44140625" style="179"/>
  </cols>
  <sheetData>
    <row r="1" spans="1:34" s="189" customFormat="1" ht="36.6" x14ac:dyDescent="0.7">
      <c r="A1" s="221" t="s">
        <v>21</v>
      </c>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row>
    <row r="2" spans="1:34" s="189" customFormat="1" ht="36.6" x14ac:dyDescent="0.7">
      <c r="A2" s="222" t="s">
        <v>89</v>
      </c>
      <c r="B2" s="222"/>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row>
    <row r="3" spans="1:34" ht="29.25" customHeight="1" thickBot="1" x14ac:dyDescent="0.6">
      <c r="A3" s="223"/>
      <c r="B3" s="223"/>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row>
    <row r="4" spans="1:34" ht="34.5" customHeight="1" thickBot="1" x14ac:dyDescent="0.6">
      <c r="A4" s="154" t="s">
        <v>22</v>
      </c>
      <c r="B4" s="220"/>
      <c r="C4" s="220"/>
      <c r="D4" s="220"/>
      <c r="E4" s="220"/>
      <c r="F4" s="224" t="s">
        <v>23</v>
      </c>
      <c r="G4" s="224"/>
      <c r="H4" s="224"/>
      <c r="I4" s="224"/>
      <c r="J4" s="224"/>
      <c r="K4" s="224"/>
      <c r="L4" s="224"/>
      <c r="M4" s="224"/>
      <c r="N4" s="220"/>
      <c r="O4" s="220"/>
      <c r="P4" s="220"/>
      <c r="Q4" s="220"/>
      <c r="R4" s="220"/>
      <c r="S4" s="220"/>
      <c r="T4" s="155" t="s">
        <v>24</v>
      </c>
      <c r="U4" s="220"/>
      <c r="V4" s="220"/>
      <c r="W4" s="220"/>
      <c r="X4" s="220"/>
      <c r="Y4" s="220"/>
      <c r="Z4" s="220"/>
      <c r="AA4" s="220"/>
      <c r="AB4" s="225"/>
      <c r="AC4" s="225"/>
      <c r="AD4" s="225"/>
      <c r="AE4" s="225"/>
      <c r="AF4" s="225"/>
      <c r="AG4" s="225"/>
      <c r="AH4" s="226"/>
    </row>
    <row r="5" spans="1:34" x14ac:dyDescent="0.55000000000000004">
      <c r="A5" s="217" t="s">
        <v>0</v>
      </c>
      <c r="B5" s="218"/>
      <c r="C5" s="218"/>
      <c r="D5" s="218"/>
      <c r="E5" s="218"/>
      <c r="F5" s="218"/>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9"/>
    </row>
    <row r="6" spans="1:34" x14ac:dyDescent="0.55000000000000004">
      <c r="A6" s="192"/>
      <c r="B6" s="78"/>
      <c r="C6" s="194" t="s">
        <v>20</v>
      </c>
      <c r="D6" s="194"/>
      <c r="E6" s="194"/>
      <c r="F6" s="194"/>
      <c r="G6" s="195"/>
      <c r="H6" s="195"/>
      <c r="I6" s="195"/>
      <c r="J6" s="195"/>
      <c r="K6" s="195"/>
      <c r="L6" s="195"/>
      <c r="M6" s="195"/>
      <c r="N6" s="195"/>
      <c r="O6" s="195"/>
      <c r="P6" s="195"/>
      <c r="Q6" s="195"/>
      <c r="R6" s="195"/>
      <c r="S6" s="195"/>
      <c r="T6" s="195"/>
      <c r="U6" s="195"/>
      <c r="V6" s="195"/>
      <c r="W6" s="195"/>
      <c r="X6" s="195"/>
      <c r="Y6" s="195"/>
      <c r="Z6" s="195"/>
      <c r="AA6" s="195"/>
      <c r="AB6" s="195"/>
      <c r="AC6" s="195"/>
      <c r="AD6" s="195"/>
      <c r="AE6" s="78"/>
      <c r="AF6" s="78"/>
      <c r="AG6" s="78"/>
      <c r="AH6" s="193"/>
    </row>
    <row r="7" spans="1:34" s="190" customFormat="1" ht="54" customHeight="1" x14ac:dyDescent="0.55000000000000004">
      <c r="A7" s="139" t="s">
        <v>1</v>
      </c>
      <c r="B7" s="79"/>
      <c r="C7" s="196" t="s">
        <v>12</v>
      </c>
      <c r="D7" s="197"/>
      <c r="E7" s="197"/>
      <c r="F7" s="198"/>
      <c r="G7" s="196" t="s">
        <v>13</v>
      </c>
      <c r="H7" s="197"/>
      <c r="I7" s="197"/>
      <c r="J7" s="198"/>
      <c r="K7" s="196" t="s">
        <v>14</v>
      </c>
      <c r="L7" s="197"/>
      <c r="M7" s="197"/>
      <c r="N7" s="198"/>
      <c r="O7" s="196" t="s">
        <v>15</v>
      </c>
      <c r="P7" s="197"/>
      <c r="Q7" s="197"/>
      <c r="R7" s="198"/>
      <c r="S7" s="196" t="s">
        <v>16</v>
      </c>
      <c r="T7" s="197"/>
      <c r="U7" s="197"/>
      <c r="V7" s="198"/>
      <c r="W7" s="196" t="s">
        <v>18</v>
      </c>
      <c r="X7" s="197"/>
      <c r="Y7" s="197"/>
      <c r="Z7" s="198"/>
      <c r="AA7" s="196" t="s">
        <v>17</v>
      </c>
      <c r="AB7" s="197"/>
      <c r="AC7" s="197"/>
      <c r="AD7" s="198"/>
      <c r="AE7" s="80" t="s">
        <v>34</v>
      </c>
      <c r="AF7" s="81" t="s">
        <v>33</v>
      </c>
      <c r="AG7" s="81" t="s">
        <v>25</v>
      </c>
      <c r="AH7" s="13" t="s">
        <v>48</v>
      </c>
    </row>
    <row r="8" spans="1:34" s="191" customFormat="1" ht="241.2" customHeight="1" thickBot="1" x14ac:dyDescent="0.35">
      <c r="A8" s="172" t="s">
        <v>19</v>
      </c>
      <c r="B8" s="14"/>
      <c r="C8" s="82" t="s">
        <v>44</v>
      </c>
      <c r="D8" s="83" t="s">
        <v>45</v>
      </c>
      <c r="E8" s="83" t="s">
        <v>46</v>
      </c>
      <c r="F8" s="84" t="s">
        <v>47</v>
      </c>
      <c r="G8" s="82" t="s">
        <v>44</v>
      </c>
      <c r="H8" s="83" t="s">
        <v>45</v>
      </c>
      <c r="I8" s="83" t="s">
        <v>46</v>
      </c>
      <c r="J8" s="84" t="s">
        <v>47</v>
      </c>
      <c r="K8" s="82" t="s">
        <v>44</v>
      </c>
      <c r="L8" s="83" t="s">
        <v>45</v>
      </c>
      <c r="M8" s="83" t="s">
        <v>46</v>
      </c>
      <c r="N8" s="84" t="s">
        <v>47</v>
      </c>
      <c r="O8" s="82" t="s">
        <v>44</v>
      </c>
      <c r="P8" s="83" t="s">
        <v>45</v>
      </c>
      <c r="Q8" s="83" t="s">
        <v>46</v>
      </c>
      <c r="R8" s="84" t="s">
        <v>47</v>
      </c>
      <c r="S8" s="82" t="s">
        <v>44</v>
      </c>
      <c r="T8" s="83" t="s">
        <v>45</v>
      </c>
      <c r="U8" s="83" t="s">
        <v>46</v>
      </c>
      <c r="V8" s="84" t="s">
        <v>47</v>
      </c>
      <c r="W8" s="82" t="s">
        <v>44</v>
      </c>
      <c r="X8" s="83" t="s">
        <v>45</v>
      </c>
      <c r="Y8" s="83" t="s">
        <v>46</v>
      </c>
      <c r="Z8" s="84" t="s">
        <v>47</v>
      </c>
      <c r="AA8" s="82" t="s">
        <v>44</v>
      </c>
      <c r="AB8" s="83" t="s">
        <v>45</v>
      </c>
      <c r="AC8" s="83" t="s">
        <v>46</v>
      </c>
      <c r="AD8" s="84" t="s">
        <v>47</v>
      </c>
      <c r="AE8" s="18"/>
      <c r="AF8" s="18"/>
      <c r="AG8" s="156" t="str">
        <f>IF(COUNTIF(AH10:AH27, "erfüllt")&gt;=11,"Sie haben mindestens 65% der Kriterien erfüllt.",IF(COUNTIF(AH10:AH27, "erfüllt")&lt;=9,"Es müssen noch mindestens " &amp; 11-COUNTIF(AH10:AH27, "erfüllt") &amp; " Kriterien erfüllt werden, um einen Erfüllungsrad von 65 % zu erreichen.",IF(COUNTIF(AH10:AH27,"erfüllt")=10,"Es muss noch mindestens " &amp; 11-COUNTIF(AH10:AH27, "erfüllt") &amp; " Kriterium erfüllt werden, um einen Erfüllungsgrad von 65 % zu erreichen.")))</f>
        <v>Es müssen noch mindestens 8 Kriterien erfüllt werden, um einen Erfüllungsrad von 65 % zu erreichen.</v>
      </c>
      <c r="AH8" s="157" t="str">
        <f>COUNTIF(AH10:AH27, "erfüllt")&amp;" von 17 Kriterien erfüllt (entspricht " &amp; ROUND((COUNTIF(AH10:AH27, "erfüllt")/17)*100, 1) &amp; "%)"</f>
        <v>3 von 17 Kriterien erfüllt (entspricht 17,6%)</v>
      </c>
    </row>
    <row r="9" spans="1:34" s="188" customFormat="1" ht="34.5" customHeight="1" thickTop="1" thickBot="1" x14ac:dyDescent="0.6">
      <c r="A9" s="202" t="s">
        <v>6</v>
      </c>
      <c r="B9" s="203"/>
      <c r="C9" s="204"/>
      <c r="D9" s="204"/>
      <c r="E9" s="204"/>
      <c r="F9" s="204"/>
      <c r="G9" s="204"/>
      <c r="H9" s="204"/>
      <c r="I9" s="204"/>
      <c r="J9" s="204"/>
      <c r="K9" s="204"/>
      <c r="L9" s="204"/>
      <c r="M9" s="204"/>
      <c r="N9" s="204"/>
      <c r="O9" s="204"/>
      <c r="P9" s="204"/>
      <c r="Q9" s="204"/>
      <c r="R9" s="204"/>
      <c r="S9" s="204"/>
      <c r="T9" s="204"/>
      <c r="U9" s="204"/>
      <c r="V9" s="204"/>
      <c r="W9" s="204"/>
      <c r="X9" s="204"/>
      <c r="Y9" s="204"/>
      <c r="Z9" s="204"/>
      <c r="AA9" s="204"/>
      <c r="AB9" s="204"/>
      <c r="AC9" s="204"/>
      <c r="AD9" s="204"/>
      <c r="AE9" s="212"/>
      <c r="AF9" s="212"/>
      <c r="AG9" s="212"/>
      <c r="AH9" s="213"/>
    </row>
    <row r="10" spans="1:34" ht="63" thickTop="1" x14ac:dyDescent="0.55000000000000004">
      <c r="A10" s="205" t="s">
        <v>2</v>
      </c>
      <c r="B10" s="141" t="s">
        <v>2</v>
      </c>
      <c r="C10" s="160"/>
      <c r="D10" s="125"/>
      <c r="E10" s="125"/>
      <c r="F10" s="161"/>
      <c r="G10" s="160"/>
      <c r="H10" s="125"/>
      <c r="I10" s="125"/>
      <c r="J10" s="161"/>
      <c r="K10" s="160"/>
      <c r="L10" s="125"/>
      <c r="M10" s="125"/>
      <c r="N10" s="161"/>
      <c r="O10" s="160"/>
      <c r="P10" s="125"/>
      <c r="Q10" s="125"/>
      <c r="R10" s="161"/>
      <c r="S10" s="160"/>
      <c r="T10" s="125"/>
      <c r="U10" s="125"/>
      <c r="V10" s="161"/>
      <c r="W10" s="160"/>
      <c r="X10" s="125"/>
      <c r="Y10" s="125"/>
      <c r="Z10" s="161"/>
      <c r="AA10" s="160"/>
      <c r="AB10" s="125"/>
      <c r="AC10" s="125"/>
      <c r="AD10" s="161"/>
      <c r="AE10" s="131">
        <f t="shared" ref="AE10:AE24" si="0">SUM(C10:AD10)</f>
        <v>0</v>
      </c>
      <c r="AF10" s="19" t="s">
        <v>52</v>
      </c>
      <c r="AG10" s="132">
        <f>IF(AE10&gt;21,"0",21-AE10)</f>
        <v>21</v>
      </c>
      <c r="AH10" s="20" t="str">
        <f>IF(AE10&lt;21,"nicht erfüllt","erfüllt")</f>
        <v>nicht erfüllt</v>
      </c>
    </row>
    <row r="11" spans="1:34" ht="60" customHeight="1" x14ac:dyDescent="0.55000000000000004">
      <c r="A11" s="206"/>
      <c r="B11" s="142" t="s">
        <v>41</v>
      </c>
      <c r="C11" s="162"/>
      <c r="D11" s="23"/>
      <c r="E11" s="23"/>
      <c r="F11" s="63"/>
      <c r="G11" s="162"/>
      <c r="H11" s="23"/>
      <c r="I11" s="23"/>
      <c r="J11" s="63"/>
      <c r="K11" s="162"/>
      <c r="L11" s="23"/>
      <c r="M11" s="23"/>
      <c r="N11" s="63"/>
      <c r="O11" s="162"/>
      <c r="P11" s="23"/>
      <c r="Q11" s="23"/>
      <c r="R11" s="63"/>
      <c r="S11" s="162"/>
      <c r="T11" s="23"/>
      <c r="U11" s="23"/>
      <c r="V11" s="63"/>
      <c r="W11" s="162"/>
      <c r="X11" s="23"/>
      <c r="Y11" s="23"/>
      <c r="Z11" s="63"/>
      <c r="AA11" s="162"/>
      <c r="AB11" s="23"/>
      <c r="AC11" s="23"/>
      <c r="AD11" s="63"/>
      <c r="AE11" s="25">
        <f t="shared" si="0"/>
        <v>0</v>
      </c>
      <c r="AF11" s="26" t="s">
        <v>36</v>
      </c>
      <c r="AG11" s="12">
        <f>IF(AE11&gt;14,"0",14-AE11)</f>
        <v>14</v>
      </c>
      <c r="AH11" s="27" t="str">
        <f>IF(AE11&lt;14,"nicht erfüllt","erfüllt")</f>
        <v>nicht erfüllt</v>
      </c>
    </row>
    <row r="12" spans="1:34" ht="60" customHeight="1" thickBot="1" x14ac:dyDescent="0.6">
      <c r="A12" s="207"/>
      <c r="B12" s="143" t="s">
        <v>42</v>
      </c>
      <c r="C12" s="163"/>
      <c r="D12" s="29"/>
      <c r="E12" s="29"/>
      <c r="F12" s="67"/>
      <c r="G12" s="163"/>
      <c r="H12" s="29"/>
      <c r="I12" s="29"/>
      <c r="J12" s="67"/>
      <c r="K12" s="163"/>
      <c r="L12" s="29"/>
      <c r="M12" s="29"/>
      <c r="N12" s="67"/>
      <c r="O12" s="163"/>
      <c r="P12" s="29"/>
      <c r="Q12" s="29"/>
      <c r="R12" s="67"/>
      <c r="S12" s="163"/>
      <c r="T12" s="29"/>
      <c r="U12" s="29"/>
      <c r="V12" s="67"/>
      <c r="W12" s="163"/>
      <c r="X12" s="29"/>
      <c r="Y12" s="29"/>
      <c r="Z12" s="67"/>
      <c r="AA12" s="163"/>
      <c r="AB12" s="29"/>
      <c r="AC12" s="29"/>
      <c r="AD12" s="67"/>
      <c r="AE12" s="31">
        <f t="shared" si="0"/>
        <v>0</v>
      </c>
      <c r="AF12" s="32" t="s">
        <v>37</v>
      </c>
      <c r="AG12" s="33" t="str">
        <f>IF(AE12&lt;2,"0",2-AE12)</f>
        <v>0</v>
      </c>
      <c r="AH12" s="34" t="str">
        <f>IF(AE12&gt;2,"nicht erfüllt","erfüllt")</f>
        <v>erfüllt</v>
      </c>
    </row>
    <row r="13" spans="1:34" ht="60" customHeight="1" x14ac:dyDescent="0.55000000000000004">
      <c r="A13" s="208" t="s">
        <v>7</v>
      </c>
      <c r="B13" s="144" t="s">
        <v>7</v>
      </c>
      <c r="C13" s="164"/>
      <c r="D13" s="37"/>
      <c r="E13" s="37"/>
      <c r="F13" s="71"/>
      <c r="G13" s="164"/>
      <c r="H13" s="37"/>
      <c r="I13" s="37"/>
      <c r="J13" s="71"/>
      <c r="K13" s="164"/>
      <c r="L13" s="37"/>
      <c r="M13" s="37"/>
      <c r="N13" s="71"/>
      <c r="O13" s="164"/>
      <c r="P13" s="37"/>
      <c r="Q13" s="37"/>
      <c r="R13" s="71"/>
      <c r="S13" s="164"/>
      <c r="T13" s="37"/>
      <c r="U13" s="37"/>
      <c r="V13" s="71"/>
      <c r="W13" s="164"/>
      <c r="X13" s="37"/>
      <c r="Y13" s="37"/>
      <c r="Z13" s="71"/>
      <c r="AA13" s="164"/>
      <c r="AB13" s="37"/>
      <c r="AC13" s="37"/>
      <c r="AD13" s="71"/>
      <c r="AE13" s="39">
        <f t="shared" si="0"/>
        <v>0</v>
      </c>
      <c r="AF13" s="40" t="s">
        <v>35</v>
      </c>
      <c r="AG13" s="41">
        <f>IF(AE13&gt;21,"0",21-AE13)</f>
        <v>21</v>
      </c>
      <c r="AH13" s="42" t="str">
        <f>IF(AE13&lt;21,"nicht erfüllt","erfüllt")</f>
        <v>nicht erfüllt</v>
      </c>
    </row>
    <row r="14" spans="1:34" ht="60" customHeight="1" x14ac:dyDescent="0.55000000000000004">
      <c r="A14" s="206"/>
      <c r="B14" s="142" t="s">
        <v>53</v>
      </c>
      <c r="C14" s="162"/>
      <c r="D14" s="23"/>
      <c r="E14" s="23"/>
      <c r="F14" s="63"/>
      <c r="G14" s="162"/>
      <c r="H14" s="23"/>
      <c r="I14" s="23"/>
      <c r="J14" s="63"/>
      <c r="K14" s="162"/>
      <c r="L14" s="23"/>
      <c r="M14" s="23"/>
      <c r="N14" s="63"/>
      <c r="O14" s="162"/>
      <c r="P14" s="23"/>
      <c r="Q14" s="23"/>
      <c r="R14" s="63"/>
      <c r="S14" s="162"/>
      <c r="T14" s="23"/>
      <c r="U14" s="23"/>
      <c r="V14" s="63"/>
      <c r="W14" s="162"/>
      <c r="X14" s="23"/>
      <c r="Y14" s="23"/>
      <c r="Z14" s="63"/>
      <c r="AA14" s="162"/>
      <c r="AB14" s="23"/>
      <c r="AC14" s="23"/>
      <c r="AD14" s="63"/>
      <c r="AE14" s="25">
        <f t="shared" ref="AE14" si="1">SUM(C14:AD14)</f>
        <v>0</v>
      </c>
      <c r="AF14" s="26" t="s">
        <v>38</v>
      </c>
      <c r="AG14" s="12">
        <f>IF(AE14&gt;7,"0",7-AE14)</f>
        <v>7</v>
      </c>
      <c r="AH14" s="27" t="str">
        <f>IF(AE14&lt;7,"nicht erfüllt","erfüllt")</f>
        <v>nicht erfüllt</v>
      </c>
    </row>
    <row r="15" spans="1:34" ht="60" customHeight="1" thickBot="1" x14ac:dyDescent="0.6">
      <c r="A15" s="206"/>
      <c r="B15" s="142" t="s">
        <v>54</v>
      </c>
      <c r="C15" s="162"/>
      <c r="D15" s="23"/>
      <c r="E15" s="23"/>
      <c r="F15" s="63"/>
      <c r="G15" s="162"/>
      <c r="H15" s="23"/>
      <c r="I15" s="23"/>
      <c r="J15" s="63"/>
      <c r="K15" s="162"/>
      <c r="L15" s="23"/>
      <c r="M15" s="23"/>
      <c r="N15" s="63"/>
      <c r="O15" s="162"/>
      <c r="P15" s="23"/>
      <c r="Q15" s="23"/>
      <c r="R15" s="63"/>
      <c r="S15" s="162"/>
      <c r="T15" s="23"/>
      <c r="U15" s="23"/>
      <c r="V15" s="63"/>
      <c r="W15" s="162"/>
      <c r="X15" s="23"/>
      <c r="Y15" s="23"/>
      <c r="Z15" s="63"/>
      <c r="AA15" s="162"/>
      <c r="AB15" s="23"/>
      <c r="AC15" s="23"/>
      <c r="AD15" s="63"/>
      <c r="AE15" s="25">
        <f t="shared" si="0"/>
        <v>0</v>
      </c>
      <c r="AF15" s="26" t="s">
        <v>39</v>
      </c>
      <c r="AG15" s="12">
        <f>IF(AE15&gt;2,"0",2-AE15)</f>
        <v>2</v>
      </c>
      <c r="AH15" s="27" t="str">
        <f>IF(AE15&lt;2,"nicht erfüllt","erfüllt")</f>
        <v>nicht erfüllt</v>
      </c>
    </row>
    <row r="16" spans="1:34" ht="60" customHeight="1" x14ac:dyDescent="0.55000000000000004">
      <c r="A16" s="208" t="s">
        <v>3</v>
      </c>
      <c r="B16" s="144" t="s">
        <v>3</v>
      </c>
      <c r="C16" s="164"/>
      <c r="D16" s="37"/>
      <c r="E16" s="37"/>
      <c r="F16" s="71"/>
      <c r="G16" s="164"/>
      <c r="H16" s="37"/>
      <c r="I16" s="37"/>
      <c r="J16" s="71"/>
      <c r="K16" s="164"/>
      <c r="L16" s="37"/>
      <c r="M16" s="37"/>
      <c r="N16" s="71"/>
      <c r="O16" s="164"/>
      <c r="P16" s="37"/>
      <c r="Q16" s="37"/>
      <c r="R16" s="71"/>
      <c r="S16" s="164"/>
      <c r="T16" s="37"/>
      <c r="U16" s="37"/>
      <c r="V16" s="71"/>
      <c r="W16" s="164"/>
      <c r="X16" s="37"/>
      <c r="Y16" s="37"/>
      <c r="Z16" s="71"/>
      <c r="AA16" s="164"/>
      <c r="AB16" s="37"/>
      <c r="AC16" s="37"/>
      <c r="AD16" s="71"/>
      <c r="AE16" s="39">
        <f t="shared" si="0"/>
        <v>0</v>
      </c>
      <c r="AF16" s="40" t="s">
        <v>55</v>
      </c>
      <c r="AG16" s="41">
        <f>IF(AE16&gt;14,"0",14-AE16)</f>
        <v>14</v>
      </c>
      <c r="AH16" s="42" t="str">
        <f>IF(AE16&lt;14,"nicht erfüllt","erfüllt")</f>
        <v>nicht erfüllt</v>
      </c>
    </row>
    <row r="17" spans="1:34" ht="57.6" x14ac:dyDescent="0.55000000000000004">
      <c r="A17" s="206"/>
      <c r="B17" s="145" t="s">
        <v>57</v>
      </c>
      <c r="C17" s="165"/>
      <c r="D17" s="108"/>
      <c r="E17" s="108"/>
      <c r="F17" s="166"/>
      <c r="G17" s="165"/>
      <c r="H17" s="108"/>
      <c r="I17" s="108"/>
      <c r="J17" s="166"/>
      <c r="K17" s="165"/>
      <c r="L17" s="108"/>
      <c r="M17" s="108"/>
      <c r="N17" s="166"/>
      <c r="O17" s="165"/>
      <c r="P17" s="108"/>
      <c r="Q17" s="108"/>
      <c r="R17" s="166"/>
      <c r="S17" s="165"/>
      <c r="T17" s="108"/>
      <c r="U17" s="108"/>
      <c r="V17" s="166"/>
      <c r="W17" s="165"/>
      <c r="X17" s="108"/>
      <c r="Y17" s="108"/>
      <c r="Z17" s="166"/>
      <c r="AA17" s="165"/>
      <c r="AB17" s="108"/>
      <c r="AC17" s="108"/>
      <c r="AD17" s="166"/>
      <c r="AE17" s="109">
        <f t="shared" ref="AE17" si="2">SUM(C17:AD17)</f>
        <v>0</v>
      </c>
      <c r="AF17" s="110" t="s">
        <v>38</v>
      </c>
      <c r="AG17" s="81">
        <f>IF(AE17&gt;7,"0",7-AE17)</f>
        <v>7</v>
      </c>
      <c r="AH17" s="111" t="str">
        <f>IF(AE17&lt;7,"nicht erfüllt","erfüllt")</f>
        <v>nicht erfüllt</v>
      </c>
    </row>
    <row r="18" spans="1:34" ht="59.25" customHeight="1" thickBot="1" x14ac:dyDescent="0.6">
      <c r="A18" s="207"/>
      <c r="B18" s="146" t="s">
        <v>58</v>
      </c>
      <c r="C18" s="167"/>
      <c r="D18" s="49"/>
      <c r="E18" s="49"/>
      <c r="F18" s="77"/>
      <c r="G18" s="167"/>
      <c r="H18" s="49"/>
      <c r="I18" s="49"/>
      <c r="J18" s="77"/>
      <c r="K18" s="167"/>
      <c r="L18" s="49"/>
      <c r="M18" s="49"/>
      <c r="N18" s="77"/>
      <c r="O18" s="167"/>
      <c r="P18" s="49"/>
      <c r="Q18" s="49"/>
      <c r="R18" s="77"/>
      <c r="S18" s="167"/>
      <c r="T18" s="49"/>
      <c r="U18" s="49"/>
      <c r="V18" s="77"/>
      <c r="W18" s="167"/>
      <c r="X18" s="49"/>
      <c r="Y18" s="49"/>
      <c r="Z18" s="77"/>
      <c r="AA18" s="167"/>
      <c r="AB18" s="49"/>
      <c r="AC18" s="49"/>
      <c r="AD18" s="77"/>
      <c r="AE18" s="51">
        <f t="shared" si="0"/>
        <v>0</v>
      </c>
      <c r="AF18" s="107" t="s">
        <v>59</v>
      </c>
      <c r="AG18" s="52">
        <f>IF(AE18&gt;3,"0",3-AE18)</f>
        <v>3</v>
      </c>
      <c r="AH18" s="53" t="str">
        <f>IF(AE18&lt;3,"nicht erfüllt","erfüllt")</f>
        <v>nicht erfüllt</v>
      </c>
    </row>
    <row r="19" spans="1:34" ht="60" customHeight="1" thickBot="1" x14ac:dyDescent="0.6">
      <c r="A19" s="140" t="s">
        <v>4</v>
      </c>
      <c r="B19" s="147" t="s">
        <v>4</v>
      </c>
      <c r="C19" s="168"/>
      <c r="D19" s="122"/>
      <c r="E19" s="122"/>
      <c r="F19" s="169"/>
      <c r="G19" s="168"/>
      <c r="H19" s="122"/>
      <c r="I19" s="122"/>
      <c r="J19" s="169"/>
      <c r="K19" s="168"/>
      <c r="L19" s="122"/>
      <c r="M19" s="122"/>
      <c r="N19" s="169"/>
      <c r="O19" s="168"/>
      <c r="P19" s="122"/>
      <c r="Q19" s="122"/>
      <c r="R19" s="169"/>
      <c r="S19" s="168"/>
      <c r="T19" s="122"/>
      <c r="U19" s="122"/>
      <c r="V19" s="169"/>
      <c r="W19" s="168"/>
      <c r="X19" s="122"/>
      <c r="Y19" s="122"/>
      <c r="Z19" s="169"/>
      <c r="AA19" s="168"/>
      <c r="AB19" s="122"/>
      <c r="AC19" s="122"/>
      <c r="AD19" s="169"/>
      <c r="AE19" s="133">
        <f t="shared" si="0"/>
        <v>0</v>
      </c>
      <c r="AF19" s="44" t="s">
        <v>36</v>
      </c>
      <c r="AG19" s="134">
        <f>IF(AE19&gt;14,"0",14-AE19)</f>
        <v>14</v>
      </c>
      <c r="AH19" s="45" t="str">
        <f>IF(AE19&lt;14,"nicht erfüllt","erfüllt")</f>
        <v>nicht erfüllt</v>
      </c>
    </row>
    <row r="20" spans="1:34" ht="81" x14ac:dyDescent="0.55000000000000004">
      <c r="A20" s="209" t="s">
        <v>49</v>
      </c>
      <c r="B20" s="35" t="s">
        <v>87</v>
      </c>
      <c r="C20" s="160"/>
      <c r="D20" s="37"/>
      <c r="E20" s="125"/>
      <c r="F20" s="161"/>
      <c r="G20" s="160"/>
      <c r="H20" s="37"/>
      <c r="I20" s="125"/>
      <c r="J20" s="161"/>
      <c r="K20" s="160"/>
      <c r="L20" s="37"/>
      <c r="M20" s="125"/>
      <c r="N20" s="161"/>
      <c r="O20" s="160"/>
      <c r="P20" s="37"/>
      <c r="Q20" s="125"/>
      <c r="R20" s="161"/>
      <c r="S20" s="160"/>
      <c r="T20" s="37"/>
      <c r="U20" s="125"/>
      <c r="V20" s="161"/>
      <c r="W20" s="160"/>
      <c r="X20" s="37"/>
      <c r="Y20" s="125"/>
      <c r="Z20" s="161"/>
      <c r="AA20" s="160"/>
      <c r="AB20" s="37"/>
      <c r="AC20" s="125"/>
      <c r="AD20" s="161"/>
      <c r="AE20" s="39">
        <f>SUM(D20,H20,L20,P20,T20,X20,AB20)</f>
        <v>0</v>
      </c>
      <c r="AF20" s="40" t="s">
        <v>84</v>
      </c>
      <c r="AG20" s="41">
        <f>IF(AE20&lt;2,2-AE20,IF(AND(AE20&gt;=2,AE20&lt;=3),"0",IF(AE20&gt;3,3-AE20)))</f>
        <v>2</v>
      </c>
      <c r="AH20" s="42" t="str">
        <f>IF(AND(AE20&gt;=2,AE20&lt;=3),"erfüllt","nicht erfüllt")</f>
        <v>nicht erfüllt</v>
      </c>
    </row>
    <row r="21" spans="1:34" ht="54.6" thickBot="1" x14ac:dyDescent="0.6">
      <c r="A21" s="210"/>
      <c r="B21" s="46" t="s">
        <v>136</v>
      </c>
      <c r="C21" s="170"/>
      <c r="D21" s="49"/>
      <c r="E21" s="127"/>
      <c r="F21" s="171"/>
      <c r="G21" s="170"/>
      <c r="H21" s="49"/>
      <c r="I21" s="127"/>
      <c r="J21" s="171"/>
      <c r="K21" s="170"/>
      <c r="L21" s="49"/>
      <c r="M21" s="127"/>
      <c r="N21" s="171"/>
      <c r="O21" s="170"/>
      <c r="P21" s="49"/>
      <c r="Q21" s="127"/>
      <c r="R21" s="171"/>
      <c r="S21" s="170"/>
      <c r="T21" s="49"/>
      <c r="U21" s="127"/>
      <c r="V21" s="171"/>
      <c r="W21" s="170"/>
      <c r="X21" s="49"/>
      <c r="Y21" s="127"/>
      <c r="Z21" s="171"/>
      <c r="AA21" s="170"/>
      <c r="AB21" s="49"/>
      <c r="AC21" s="127"/>
      <c r="AD21" s="171"/>
      <c r="AE21" s="109">
        <f>SUM(D21,H21,L21,P21,T21,X21,AB21)</f>
        <v>0</v>
      </c>
      <c r="AF21" s="136" t="s">
        <v>86</v>
      </c>
      <c r="AG21" s="137">
        <f>IF(AE20&lt;2,1,IF(AE21&gt;=3,3-AE21,IF(AE21&gt;=(AE20*0.5),0,(AE20*0.5)-AE21)))</f>
        <v>1</v>
      </c>
      <c r="AH21" s="53" t="str">
        <f>IF(AND(AE21&gt;=1,AE21&lt;=3,AE21&gt;=(AE20*0.5),AE20&gt;=2),"erfüllt","nicht erfüllt")</f>
        <v>nicht erfüllt</v>
      </c>
    </row>
    <row r="22" spans="1:34" ht="60" customHeight="1" x14ac:dyDescent="0.55000000000000004">
      <c r="A22" s="210"/>
      <c r="B22" s="144" t="s">
        <v>26</v>
      </c>
      <c r="C22" s="164"/>
      <c r="D22" s="37"/>
      <c r="E22" s="37"/>
      <c r="F22" s="71"/>
      <c r="G22" s="164"/>
      <c r="H22" s="37"/>
      <c r="I22" s="37"/>
      <c r="J22" s="71"/>
      <c r="K22" s="164"/>
      <c r="L22" s="37"/>
      <c r="M22" s="37"/>
      <c r="N22" s="71"/>
      <c r="O22" s="164"/>
      <c r="P22" s="37"/>
      <c r="Q22" s="37"/>
      <c r="R22" s="71"/>
      <c r="S22" s="164"/>
      <c r="T22" s="37"/>
      <c r="U22" s="37"/>
      <c r="V22" s="71"/>
      <c r="W22" s="164"/>
      <c r="X22" s="37"/>
      <c r="Y22" s="37"/>
      <c r="Z22" s="71"/>
      <c r="AA22" s="164"/>
      <c r="AB22" s="37"/>
      <c r="AC22" s="37"/>
      <c r="AD22" s="71"/>
      <c r="AE22" s="39">
        <f t="shared" si="0"/>
        <v>0</v>
      </c>
      <c r="AF22" s="40" t="s">
        <v>85</v>
      </c>
      <c r="AG22" s="41" t="str">
        <f>IF(AE22=0,"1-2",IF(AE22=1,0,IF(AE22=2,0,IF(AE22&gt;2,2-AE22))))</f>
        <v>1-2</v>
      </c>
      <c r="AH22" s="42" t="str">
        <f>IF(AND(AE22&gt;=1,AE22&lt;=2),"erfüllt","nicht erfüllt")</f>
        <v>nicht erfüllt</v>
      </c>
    </row>
    <row r="23" spans="1:34" ht="60" customHeight="1" thickBot="1" x14ac:dyDescent="0.6">
      <c r="A23" s="211"/>
      <c r="B23" s="174" t="s">
        <v>60</v>
      </c>
      <c r="C23" s="167"/>
      <c r="D23" s="49"/>
      <c r="E23" s="49"/>
      <c r="F23" s="77"/>
      <c r="G23" s="167"/>
      <c r="H23" s="49"/>
      <c r="I23" s="49"/>
      <c r="J23" s="77"/>
      <c r="K23" s="167"/>
      <c r="L23" s="49"/>
      <c r="M23" s="49"/>
      <c r="N23" s="77"/>
      <c r="O23" s="167"/>
      <c r="P23" s="49"/>
      <c r="Q23" s="49"/>
      <c r="R23" s="77"/>
      <c r="S23" s="167"/>
      <c r="T23" s="49"/>
      <c r="U23" s="49"/>
      <c r="V23" s="77"/>
      <c r="W23" s="167"/>
      <c r="X23" s="49"/>
      <c r="Y23" s="49"/>
      <c r="Z23" s="77"/>
      <c r="AA23" s="167"/>
      <c r="AB23" s="49"/>
      <c r="AC23" s="49"/>
      <c r="AD23" s="77"/>
      <c r="AE23" s="51">
        <f t="shared" si="0"/>
        <v>0</v>
      </c>
      <c r="AF23" s="107" t="s">
        <v>40</v>
      </c>
      <c r="AG23" s="52">
        <f>IF(AE23=0,1,IF(AND(AE23&gt;=1,AE23&lt;=2),"0",2-AE23))</f>
        <v>1</v>
      </c>
      <c r="AH23" s="53" t="str">
        <f>IF(AND(AE23&gt;=1,AE23&lt;=2),"erfüllt","nicht erfüllt")</f>
        <v>nicht erfüllt</v>
      </c>
    </row>
    <row r="24" spans="1:34" ht="60" customHeight="1" thickBot="1" x14ac:dyDescent="0.6">
      <c r="A24" s="187" t="s">
        <v>133</v>
      </c>
      <c r="B24" s="173" t="s">
        <v>134</v>
      </c>
      <c r="C24" s="214"/>
      <c r="D24" s="215"/>
      <c r="E24" s="215"/>
      <c r="F24" s="216"/>
      <c r="G24" s="214"/>
      <c r="H24" s="215"/>
      <c r="I24" s="215"/>
      <c r="J24" s="216"/>
      <c r="K24" s="214"/>
      <c r="L24" s="215"/>
      <c r="M24" s="215"/>
      <c r="N24" s="216"/>
      <c r="O24" s="214"/>
      <c r="P24" s="215"/>
      <c r="Q24" s="215"/>
      <c r="R24" s="216"/>
      <c r="S24" s="214"/>
      <c r="T24" s="215"/>
      <c r="U24" s="215"/>
      <c r="V24" s="216"/>
      <c r="W24" s="214"/>
      <c r="X24" s="215"/>
      <c r="Y24" s="215"/>
      <c r="Z24" s="216"/>
      <c r="AA24" s="214"/>
      <c r="AB24" s="215"/>
      <c r="AC24" s="215"/>
      <c r="AD24" s="215"/>
      <c r="AE24" s="175">
        <f t="shared" si="0"/>
        <v>0</v>
      </c>
      <c r="AF24" s="176" t="s">
        <v>135</v>
      </c>
      <c r="AG24" s="177">
        <f>IF(AE24&gt;7,"0",7-AE24)</f>
        <v>7</v>
      </c>
      <c r="AH24" s="45" t="str">
        <f>IF(AE24&lt;7,"nicht erfüllt","erfüllt")</f>
        <v>nicht erfüllt</v>
      </c>
    </row>
    <row r="25" spans="1:34" s="188" customFormat="1" ht="34.5" customHeight="1" thickBot="1" x14ac:dyDescent="0.6">
      <c r="A25" s="199" t="s">
        <v>11</v>
      </c>
      <c r="B25" s="200"/>
      <c r="C25" s="200"/>
      <c r="D25" s="200"/>
      <c r="E25" s="200"/>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1"/>
    </row>
    <row r="26" spans="1:34" ht="58.8" thickTop="1" thickBot="1" x14ac:dyDescent="0.6">
      <c r="A26" s="148" t="s">
        <v>83</v>
      </c>
      <c r="B26" s="149" t="s">
        <v>5</v>
      </c>
      <c r="C26" s="48"/>
      <c r="D26" s="49"/>
      <c r="E26" s="49"/>
      <c r="F26" s="50"/>
      <c r="G26" s="48"/>
      <c r="H26" s="49"/>
      <c r="I26" s="49"/>
      <c r="J26" s="50"/>
      <c r="K26" s="48"/>
      <c r="L26" s="49"/>
      <c r="M26" s="49"/>
      <c r="N26" s="50"/>
      <c r="O26" s="48"/>
      <c r="P26" s="49"/>
      <c r="Q26" s="49"/>
      <c r="R26" s="50"/>
      <c r="S26" s="48"/>
      <c r="T26" s="49"/>
      <c r="U26" s="49"/>
      <c r="V26" s="50"/>
      <c r="W26" s="48"/>
      <c r="X26" s="49"/>
      <c r="Y26" s="49"/>
      <c r="Z26" s="50"/>
      <c r="AA26" s="48"/>
      <c r="AB26" s="49"/>
      <c r="AC26" s="49"/>
      <c r="AD26" s="50"/>
      <c r="AE26" s="51">
        <f>SUM(C26:AD26)</f>
        <v>0</v>
      </c>
      <c r="AF26" s="44" t="s">
        <v>37</v>
      </c>
      <c r="AG26" s="52" t="str">
        <f>IF(AE26&lt;2,"0",2-AE26)</f>
        <v>0</v>
      </c>
      <c r="AH26" s="53" t="str">
        <f>IF(AE26&lt;3,"erfüllt","nicht erfüllt")</f>
        <v>erfüllt</v>
      </c>
    </row>
    <row r="27" spans="1:34" ht="58.2" thickBot="1" x14ac:dyDescent="0.6">
      <c r="A27" s="148" t="s">
        <v>92</v>
      </c>
      <c r="B27" s="150" t="s">
        <v>91</v>
      </c>
      <c r="C27" s="48"/>
      <c r="D27" s="49"/>
      <c r="E27" s="49"/>
      <c r="F27" s="50"/>
      <c r="G27" s="48"/>
      <c r="H27" s="49"/>
      <c r="I27" s="49"/>
      <c r="J27" s="50"/>
      <c r="K27" s="48"/>
      <c r="L27" s="49"/>
      <c r="M27" s="49"/>
      <c r="N27" s="50"/>
      <c r="O27" s="48"/>
      <c r="P27" s="49"/>
      <c r="Q27" s="49"/>
      <c r="R27" s="50"/>
      <c r="S27" s="48"/>
      <c r="T27" s="49"/>
      <c r="U27" s="49"/>
      <c r="V27" s="50"/>
      <c r="W27" s="48"/>
      <c r="X27" s="49"/>
      <c r="Y27" s="49"/>
      <c r="Z27" s="50"/>
      <c r="AA27" s="48"/>
      <c r="AB27" s="49"/>
      <c r="AC27" s="49"/>
      <c r="AD27" s="50"/>
      <c r="AE27" s="51">
        <f>SUM(C27:AD27)</f>
        <v>0</v>
      </c>
      <c r="AF27" s="44" t="s">
        <v>93</v>
      </c>
      <c r="AG27" s="52" t="str">
        <f>IF(AE27&lt;1,"0",1-AE27)</f>
        <v>0</v>
      </c>
      <c r="AH27" s="53" t="str">
        <f>IF(AE27&lt;2,"erfüllt","nicht erfüllt")</f>
        <v>erfüllt</v>
      </c>
    </row>
  </sheetData>
  <sheetProtection algorithmName="SHA-512" hashValue="Fc/6XV26NteCLqzAkifbjX7pT7eyn/5vPn1QeOtFusIeU1EcjBIhRRmuQ39B7nskSkmj8vMg2N1j77QXauY1ug==" saltValue="C/uNrJGkPja0dvFPJZrZig==" spinCount="100000" sheet="1" formatColumns="0" formatRows="0" selectLockedCells="1"/>
  <mergeCells count="30">
    <mergeCell ref="A5:AH5"/>
    <mergeCell ref="B4:E4"/>
    <mergeCell ref="N4:S4"/>
    <mergeCell ref="U4:AA4"/>
    <mergeCell ref="A1:AH1"/>
    <mergeCell ref="A2:AH3"/>
    <mergeCell ref="F4:M4"/>
    <mergeCell ref="AB4:AH4"/>
    <mergeCell ref="A25:AH25"/>
    <mergeCell ref="A9:AD9"/>
    <mergeCell ref="A10:A12"/>
    <mergeCell ref="A13:A15"/>
    <mergeCell ref="A16:A18"/>
    <mergeCell ref="A20:A23"/>
    <mergeCell ref="AE9:AH9"/>
    <mergeCell ref="K24:N24"/>
    <mergeCell ref="O24:R24"/>
    <mergeCell ref="S24:V24"/>
    <mergeCell ref="W24:Z24"/>
    <mergeCell ref="AA24:AD24"/>
    <mergeCell ref="C24:F24"/>
    <mergeCell ref="G24:J24"/>
    <mergeCell ref="C6:AD6"/>
    <mergeCell ref="C7:F7"/>
    <mergeCell ref="G7:J7"/>
    <mergeCell ref="K7:N7"/>
    <mergeCell ref="O7:R7"/>
    <mergeCell ref="S7:V7"/>
    <mergeCell ref="W7:Z7"/>
    <mergeCell ref="AA7:AD7"/>
  </mergeCells>
  <conditionalFormatting sqref="AH10:AH24">
    <cfRule type="containsText" dxfId="9" priority="5" operator="containsText" text="nicht erfüllt">
      <formula>NOT(ISERROR(SEARCH("nicht erfüllt",AH10)))</formula>
    </cfRule>
    <cfRule type="containsText" dxfId="8" priority="6" operator="containsText" text="erfüllt">
      <formula>NOT(ISERROR(SEARCH("erfüllt",AH10)))</formula>
    </cfRule>
  </conditionalFormatting>
  <conditionalFormatting sqref="AH26:AH27">
    <cfRule type="containsText" dxfId="7" priority="1" operator="containsText" text="nicht erfüllt">
      <formula>NOT(ISERROR(SEARCH("nicht erfüllt",AH26)))</formula>
    </cfRule>
    <cfRule type="containsText" dxfId="6" priority="2" operator="containsText" text="nicht erfüllt">
      <formula>NOT(ISERROR(SEARCH("nicht erfüllt",AH26)))</formula>
    </cfRule>
    <cfRule type="containsText" dxfId="5" priority="4" operator="containsText" text="erfüllt">
      <formula>NOT(ISERROR(SEARCH("erfüllt",AH26)))</formula>
    </cfRule>
  </conditionalFormatting>
  <dataValidations count="2">
    <dataValidation type="list" allowBlank="1" showInputMessage="1" showErrorMessage="1" sqref="AB10:AC23 D10:E23 C26:E27 L10:M23 P10:Q23 T10:U23 X10:Y23 G26:I27 K26:M27 O26:Q27 S26:U27 W26:Y27 AA26:AC27 K10:K24 O10:O24 S10:S24 W10:W24 AA10:AA24 C10:C24 G10:G24 H10:I23" xr:uid="{5D375558-946F-43DC-A685-370D9C8C1D4E}">
      <formula1>"0,1"</formula1>
    </dataValidation>
    <dataValidation type="list" allowBlank="1" showInputMessage="1" showErrorMessage="1" sqref="AD10:AD23 F26:F27 N10:N23 R10:R23 V10:V23 Z10:Z23 J26:J27 F10:F23 N26:N27 R26:R27 V26:V27 Z26:Z27 AD26:AD27 J10:J23" xr:uid="{778FA3AF-D4AC-4629-9FE4-5F1371C5FD8B}">
      <formula1>"0,1,2"</formula1>
    </dataValidation>
  </dataValidations>
  <pageMargins left="0.23622047244094491" right="0.15312500000000001" top="1.1025" bottom="0.74803149606299213" header="0.31496062992125984" footer="0.31496062992125984"/>
  <pageSetup paperSize="9" scale="28" orientation="landscape" r:id="rId1"/>
  <headerFooter>
    <oddHeader>&amp;R&amp;G</oddHeader>
    <oddFooter>&amp;C&amp;18konzipiert und entwickelt durch     &amp;11 &amp;G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132"/>
  <sheetViews>
    <sheetView view="pageLayout" zoomScale="120" zoomScaleNormal="100" zoomScalePageLayoutView="120" workbookViewId="0">
      <selection activeCell="C32" sqref="C32"/>
    </sheetView>
  </sheetViews>
  <sheetFormatPr baseColWidth="10" defaultColWidth="8" defaultRowHeight="14.4" x14ac:dyDescent="0.3"/>
  <cols>
    <col min="1" max="1" width="103.5546875" style="3" customWidth="1"/>
    <col min="2" max="16384" width="8" style="2"/>
  </cols>
  <sheetData>
    <row r="2" spans="1:1" ht="36" x14ac:dyDescent="0.35">
      <c r="A2" s="85" t="s">
        <v>32</v>
      </c>
    </row>
    <row r="3" spans="1:1" ht="1.5" customHeight="1" x14ac:dyDescent="0.3">
      <c r="A3" s="1"/>
    </row>
    <row r="4" spans="1:1" x14ac:dyDescent="0.3">
      <c r="A4" s="3" t="s">
        <v>118</v>
      </c>
    </row>
    <row r="5" spans="1:1" ht="60.75" customHeight="1" x14ac:dyDescent="0.3">
      <c r="A5" s="3" t="s">
        <v>119</v>
      </c>
    </row>
    <row r="6" spans="1:1" ht="12.75" customHeight="1" x14ac:dyDescent="0.3"/>
    <row r="7" spans="1:1" ht="27.75" customHeight="1" x14ac:dyDescent="0.3">
      <c r="A7" s="3" t="s">
        <v>125</v>
      </c>
    </row>
    <row r="8" spans="1:1" ht="68.25" customHeight="1" x14ac:dyDescent="0.3">
      <c r="A8" s="3" t="s">
        <v>120</v>
      </c>
    </row>
    <row r="9" spans="1:1" ht="7.5" customHeight="1" x14ac:dyDescent="0.3"/>
    <row r="10" spans="1:1" x14ac:dyDescent="0.3">
      <c r="A10" s="4" t="s">
        <v>31</v>
      </c>
    </row>
    <row r="12" spans="1:1" x14ac:dyDescent="0.3">
      <c r="A12" s="5" t="s">
        <v>2</v>
      </c>
    </row>
    <row r="13" spans="1:1" ht="57.6" x14ac:dyDescent="0.3">
      <c r="A13" s="3" t="s">
        <v>79</v>
      </c>
    </row>
    <row r="14" spans="1:1" ht="7.5" customHeight="1" x14ac:dyDescent="0.3"/>
    <row r="15" spans="1:1" ht="28.8" x14ac:dyDescent="0.3">
      <c r="A15" s="3" t="s">
        <v>8</v>
      </c>
    </row>
    <row r="16" spans="1:1" ht="7.5" customHeight="1" x14ac:dyDescent="0.3"/>
    <row r="17" spans="1:1" ht="28.8" x14ac:dyDescent="0.3">
      <c r="A17" s="3" t="s">
        <v>30</v>
      </c>
    </row>
    <row r="18" spans="1:1" ht="61.8" customHeight="1" x14ac:dyDescent="0.3">
      <c r="A18" s="151" t="s">
        <v>94</v>
      </c>
    </row>
    <row r="19" spans="1:1" ht="7.5" customHeight="1" x14ac:dyDescent="0.3"/>
    <row r="20" spans="1:1" ht="46.8" customHeight="1" x14ac:dyDescent="0.3">
      <c r="A20" s="3" t="s">
        <v>126</v>
      </c>
    </row>
    <row r="21" spans="1:1" ht="36" customHeight="1" x14ac:dyDescent="0.3">
      <c r="A21" s="3" t="s">
        <v>121</v>
      </c>
    </row>
    <row r="22" spans="1:1" ht="14.4" customHeight="1" x14ac:dyDescent="0.3"/>
    <row r="23" spans="1:1" ht="14.4" customHeight="1" x14ac:dyDescent="0.3">
      <c r="A23" s="152" t="s">
        <v>103</v>
      </c>
    </row>
    <row r="24" spans="1:1" ht="14.4" customHeight="1" x14ac:dyDescent="0.3">
      <c r="A24" s="3" t="s">
        <v>104</v>
      </c>
    </row>
    <row r="26" spans="1:1" x14ac:dyDescent="0.3">
      <c r="A26" s="6" t="s">
        <v>80</v>
      </c>
    </row>
    <row r="27" spans="1:1" ht="28.8" x14ac:dyDescent="0.3">
      <c r="A27" s="3" t="s">
        <v>113</v>
      </c>
    </row>
    <row r="28" spans="1:1" ht="7.5" customHeight="1" x14ac:dyDescent="0.3"/>
    <row r="29" spans="1:1" ht="28.8" x14ac:dyDescent="0.3">
      <c r="A29" s="3" t="s">
        <v>127</v>
      </c>
    </row>
    <row r="30" spans="1:1" x14ac:dyDescent="0.3">
      <c r="A30" s="3" t="s">
        <v>9</v>
      </c>
    </row>
    <row r="31" spans="1:1" x14ac:dyDescent="0.3">
      <c r="A31" s="3" t="s">
        <v>131</v>
      </c>
    </row>
    <row r="32" spans="1:1" ht="78.599999999999994" customHeight="1" x14ac:dyDescent="0.3">
      <c r="A32" s="3" t="s">
        <v>132</v>
      </c>
    </row>
    <row r="33" spans="1:1" ht="7.5" customHeight="1" x14ac:dyDescent="0.3"/>
    <row r="34" spans="1:1" ht="43.2" x14ac:dyDescent="0.3">
      <c r="A34" s="3" t="s">
        <v>81</v>
      </c>
    </row>
    <row r="36" spans="1:1" x14ac:dyDescent="0.3">
      <c r="A36" s="152" t="s">
        <v>103</v>
      </c>
    </row>
    <row r="37" spans="1:1" x14ac:dyDescent="0.3">
      <c r="A37" s="3" t="s">
        <v>105</v>
      </c>
    </row>
    <row r="38" spans="1:1" x14ac:dyDescent="0.3">
      <c r="A38" s="3" t="s">
        <v>106</v>
      </c>
    </row>
    <row r="40" spans="1:1" x14ac:dyDescent="0.3">
      <c r="A40" s="7" t="s">
        <v>3</v>
      </c>
    </row>
    <row r="41" spans="1:1" ht="43.2" x14ac:dyDescent="0.3">
      <c r="A41" s="3" t="s">
        <v>114</v>
      </c>
    </row>
    <row r="42" spans="1:1" ht="7.5" customHeight="1" x14ac:dyDescent="0.3"/>
    <row r="43" spans="1:1" ht="43.2" x14ac:dyDescent="0.3">
      <c r="A43" s="3" t="s">
        <v>82</v>
      </c>
    </row>
    <row r="45" spans="1:1" x14ac:dyDescent="0.3">
      <c r="A45" s="152" t="s">
        <v>103</v>
      </c>
    </row>
    <row r="46" spans="1:1" x14ac:dyDescent="0.3">
      <c r="A46" s="3" t="s">
        <v>107</v>
      </c>
    </row>
    <row r="47" spans="1:1" x14ac:dyDescent="0.3">
      <c r="A47" s="3" t="s">
        <v>108</v>
      </c>
    </row>
    <row r="48" spans="1:1" x14ac:dyDescent="0.3">
      <c r="A48" s="2"/>
    </row>
    <row r="49" spans="1:1" x14ac:dyDescent="0.3">
      <c r="A49" s="5" t="s">
        <v>10</v>
      </c>
    </row>
    <row r="50" spans="1:1" ht="28.8" x14ac:dyDescent="0.3">
      <c r="A50" s="3" t="s">
        <v>122</v>
      </c>
    </row>
    <row r="51" spans="1:1" ht="7.5" customHeight="1" x14ac:dyDescent="0.3"/>
    <row r="52" spans="1:1" x14ac:dyDescent="0.3">
      <c r="A52" s="3" t="s">
        <v>78</v>
      </c>
    </row>
    <row r="53" spans="1:1" x14ac:dyDescent="0.3">
      <c r="A53" s="3" t="s">
        <v>62</v>
      </c>
    </row>
    <row r="54" spans="1:1" x14ac:dyDescent="0.3">
      <c r="A54" s="3" t="s">
        <v>63</v>
      </c>
    </row>
    <row r="55" spans="1:1" ht="15.75" customHeight="1" x14ac:dyDescent="0.3">
      <c r="A55" s="3" t="s">
        <v>64</v>
      </c>
    </row>
    <row r="56" spans="1:1" ht="16.5" customHeight="1" x14ac:dyDescent="0.3"/>
    <row r="57" spans="1:1" ht="14.25" customHeight="1" x14ac:dyDescent="0.3">
      <c r="A57" s="3" t="s">
        <v>115</v>
      </c>
    </row>
    <row r="58" spans="1:1" ht="14.25" customHeight="1" x14ac:dyDescent="0.3"/>
    <row r="59" spans="1:1" ht="14.25" customHeight="1" x14ac:dyDescent="0.3">
      <c r="A59" s="152" t="s">
        <v>103</v>
      </c>
    </row>
    <row r="60" spans="1:1" ht="14.25" customHeight="1" x14ac:dyDescent="0.3">
      <c r="A60" s="3" t="s">
        <v>109</v>
      </c>
    </row>
    <row r="62" spans="1:1" x14ac:dyDescent="0.3">
      <c r="A62" s="8" t="s">
        <v>29</v>
      </c>
    </row>
    <row r="63" spans="1:1" ht="33.75" customHeight="1" x14ac:dyDescent="0.3">
      <c r="A63" s="3" t="s">
        <v>28</v>
      </c>
    </row>
    <row r="64" spans="1:1" ht="28.8" x14ac:dyDescent="0.3">
      <c r="A64" s="3" t="s">
        <v>123</v>
      </c>
    </row>
    <row r="65" spans="1:1" x14ac:dyDescent="0.3">
      <c r="A65" s="3" t="s">
        <v>77</v>
      </c>
    </row>
    <row r="67" spans="1:1" x14ac:dyDescent="0.3">
      <c r="A67" s="3" t="s">
        <v>128</v>
      </c>
    </row>
    <row r="68" spans="1:1" ht="28.8" x14ac:dyDescent="0.3">
      <c r="A68" s="3" t="s">
        <v>129</v>
      </c>
    </row>
    <row r="69" spans="1:1" x14ac:dyDescent="0.3">
      <c r="A69" s="3" t="s">
        <v>27</v>
      </c>
    </row>
    <row r="71" spans="1:1" ht="25.5" customHeight="1" x14ac:dyDescent="0.3">
      <c r="A71" s="3" t="s">
        <v>50</v>
      </c>
    </row>
    <row r="72" spans="1:1" ht="14.4" customHeight="1" x14ac:dyDescent="0.3"/>
    <row r="73" spans="1:1" ht="14.4" customHeight="1" x14ac:dyDescent="0.3">
      <c r="A73" s="152" t="s">
        <v>110</v>
      </c>
    </row>
    <row r="74" spans="1:1" ht="14.4" customHeight="1" x14ac:dyDescent="0.3">
      <c r="A74" s="3" t="s">
        <v>111</v>
      </c>
    </row>
    <row r="76" spans="1:1" x14ac:dyDescent="0.3">
      <c r="A76" s="9" t="s">
        <v>26</v>
      </c>
    </row>
    <row r="77" spans="1:1" x14ac:dyDescent="0.3">
      <c r="A77" s="3" t="s">
        <v>65</v>
      </c>
    </row>
    <row r="78" spans="1:1" x14ac:dyDescent="0.3">
      <c r="A78" s="3" t="s">
        <v>66</v>
      </c>
    </row>
    <row r="79" spans="1:1" x14ac:dyDescent="0.3">
      <c r="A79" s="3" t="s">
        <v>67</v>
      </c>
    </row>
    <row r="80" spans="1:1" x14ac:dyDescent="0.3">
      <c r="A80" s="3" t="s">
        <v>116</v>
      </c>
    </row>
    <row r="81" spans="1:1" x14ac:dyDescent="0.3">
      <c r="A81" s="3" t="s">
        <v>124</v>
      </c>
    </row>
    <row r="83" spans="1:1" ht="43.2" x14ac:dyDescent="0.3">
      <c r="A83" s="3" t="s">
        <v>130</v>
      </c>
    </row>
    <row r="85" spans="1:1" x14ac:dyDescent="0.3">
      <c r="A85" s="152" t="s">
        <v>103</v>
      </c>
    </row>
    <row r="86" spans="1:1" x14ac:dyDescent="0.3">
      <c r="A86" s="3" t="s">
        <v>112</v>
      </c>
    </row>
    <row r="88" spans="1:1" x14ac:dyDescent="0.3">
      <c r="A88" s="105" t="s">
        <v>68</v>
      </c>
    </row>
    <row r="89" spans="1:1" x14ac:dyDescent="0.3">
      <c r="A89" s="1" t="s">
        <v>69</v>
      </c>
    </row>
    <row r="90" spans="1:1" x14ac:dyDescent="0.3">
      <c r="A90" s="3" t="s">
        <v>90</v>
      </c>
    </row>
    <row r="92" spans="1:1" x14ac:dyDescent="0.3">
      <c r="A92" s="1" t="s">
        <v>70</v>
      </c>
    </row>
    <row r="93" spans="1:1" x14ac:dyDescent="0.3">
      <c r="A93" s="3" t="s">
        <v>71</v>
      </c>
    </row>
    <row r="94" spans="1:1" x14ac:dyDescent="0.3">
      <c r="A94" s="3" t="s">
        <v>72</v>
      </c>
    </row>
    <row r="95" spans="1:1" x14ac:dyDescent="0.3">
      <c r="A95" s="3" t="s">
        <v>73</v>
      </c>
    </row>
    <row r="97" spans="1:1" x14ac:dyDescent="0.3">
      <c r="A97" s="1" t="s">
        <v>75</v>
      </c>
    </row>
    <row r="98" spans="1:1" x14ac:dyDescent="0.3">
      <c r="A98" s="3" t="s">
        <v>74</v>
      </c>
    </row>
    <row r="99" spans="1:1" x14ac:dyDescent="0.3">
      <c r="A99" s="3" t="s">
        <v>76</v>
      </c>
    </row>
    <row r="101" spans="1:1" x14ac:dyDescent="0.3">
      <c r="A101" s="153" t="s">
        <v>95</v>
      </c>
    </row>
    <row r="102" spans="1:1" ht="43.2" x14ac:dyDescent="0.3">
      <c r="A102" s="3" t="s">
        <v>96</v>
      </c>
    </row>
    <row r="103" spans="1:1" x14ac:dyDescent="0.3">
      <c r="A103" s="1"/>
    </row>
    <row r="104" spans="1:1" x14ac:dyDescent="0.3">
      <c r="A104" s="152" t="s">
        <v>97</v>
      </c>
    </row>
    <row r="105" spans="1:1" x14ac:dyDescent="0.3">
      <c r="A105" s="3" t="s">
        <v>98</v>
      </c>
    </row>
    <row r="106" spans="1:1" x14ac:dyDescent="0.3">
      <c r="A106" s="3" t="s">
        <v>99</v>
      </c>
    </row>
    <row r="107" spans="1:1" x14ac:dyDescent="0.3">
      <c r="A107" s="3" t="s">
        <v>100</v>
      </c>
    </row>
    <row r="108" spans="1:1" x14ac:dyDescent="0.3">
      <c r="A108" s="3" t="s">
        <v>101</v>
      </c>
    </row>
    <row r="109" spans="1:1" x14ac:dyDescent="0.3">
      <c r="A109" s="3" t="s">
        <v>102</v>
      </c>
    </row>
    <row r="111" spans="1:1" x14ac:dyDescent="0.3">
      <c r="A111" s="2"/>
    </row>
    <row r="112" spans="1:1" x14ac:dyDescent="0.3">
      <c r="A112" s="2"/>
    </row>
    <row r="113" spans="1:1" x14ac:dyDescent="0.3">
      <c r="A113" s="2"/>
    </row>
    <row r="115" spans="1:1" x14ac:dyDescent="0.3">
      <c r="A115" s="2"/>
    </row>
    <row r="116" spans="1:1" x14ac:dyDescent="0.3">
      <c r="A116" s="2"/>
    </row>
    <row r="117" spans="1:1" x14ac:dyDescent="0.3">
      <c r="A117" s="2"/>
    </row>
    <row r="118" spans="1:1" x14ac:dyDescent="0.3">
      <c r="A118" s="2"/>
    </row>
    <row r="119" spans="1:1" x14ac:dyDescent="0.3">
      <c r="A119" s="2"/>
    </row>
    <row r="120" spans="1:1" x14ac:dyDescent="0.3">
      <c r="A120" s="2"/>
    </row>
    <row r="121" spans="1:1" x14ac:dyDescent="0.3">
      <c r="A121" s="2"/>
    </row>
    <row r="122" spans="1:1" x14ac:dyDescent="0.3">
      <c r="A122" s="2"/>
    </row>
    <row r="123" spans="1:1" x14ac:dyDescent="0.3">
      <c r="A123" s="2"/>
    </row>
    <row r="124" spans="1:1" x14ac:dyDescent="0.3">
      <c r="A124" s="2"/>
    </row>
    <row r="125" spans="1:1" x14ac:dyDescent="0.3">
      <c r="A125" s="2"/>
    </row>
    <row r="127" spans="1:1" x14ac:dyDescent="0.3">
      <c r="A127" s="2"/>
    </row>
    <row r="128" spans="1:1" x14ac:dyDescent="0.3">
      <c r="A128" s="2"/>
    </row>
    <row r="129" s="2" customFormat="1" x14ac:dyDescent="0.3"/>
    <row r="130" s="2" customFormat="1" x14ac:dyDescent="0.3"/>
    <row r="131" s="2" customFormat="1" x14ac:dyDescent="0.3"/>
    <row r="132" s="2" customFormat="1" x14ac:dyDescent="0.3"/>
  </sheetData>
  <sheetProtection algorithmName="SHA-512" hashValue="C62N2COWGIp10dJs/H2Ah/SwKgyWdoEpkG4zoDPI/CtM3Uu7msxI1oGgqGIvmlP/WBOUDJNLHcaPEk0g0PPkZg==" saltValue="riT2n2PFHSbD5h1egoVKHQ==" spinCount="100000" sheet="1" objects="1" scenarios="1" selectLockedCells="1"/>
  <pageMargins left="0.70866141732283472" right="0.16896551724137931" top="1.1023622047244095" bottom="0.78740157480314965" header="0.31496062992125984" footer="0.31496062992125984"/>
  <pageSetup paperSize="9" scale="75" orientation="portrait" r:id="rId1"/>
  <headerFooter>
    <oddHeader>&amp;R&amp;G</oddHeader>
    <oddFooter>&amp;C                                                                                         konzipiert und entwickelt durch   &amp;G</oddFooter>
  </headerFooter>
  <rowBreaks count="2" manualBreakCount="2">
    <brk id="35" man="1"/>
    <brk id="87"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46"/>
  <sheetViews>
    <sheetView zoomScale="60" zoomScaleNormal="60" zoomScalePageLayoutView="40" workbookViewId="0">
      <pane xSplit="1" ySplit="9" topLeftCell="B10" activePane="bottomRight" state="frozen"/>
      <selection pane="topRight" activeCell="B1" sqref="B1"/>
      <selection pane="bottomLeft" activeCell="A10" sqref="A10"/>
      <selection pane="bottomRight" activeCell="B4" sqref="B4"/>
    </sheetView>
  </sheetViews>
  <sheetFormatPr baseColWidth="10" defaultColWidth="11.44140625" defaultRowHeight="28.8" x14ac:dyDescent="0.55000000000000004"/>
  <cols>
    <col min="1" max="1" width="38.44140625" style="100" bestFit="1" customWidth="1"/>
    <col min="2" max="2" width="58.44140625" style="100" bestFit="1" customWidth="1"/>
    <col min="3" max="5" width="7.88671875" style="100" customWidth="1"/>
    <col min="6" max="6" width="10.109375" style="100" customWidth="1"/>
    <col min="7" max="9" width="7.88671875" style="100" customWidth="1"/>
    <col min="10" max="10" width="10.109375" style="100" customWidth="1"/>
    <col min="11" max="13" width="7.88671875" style="100" customWidth="1"/>
    <col min="14" max="14" width="10.109375" style="100" customWidth="1"/>
    <col min="15" max="17" width="7.88671875" style="100" customWidth="1"/>
    <col min="18" max="18" width="10.109375" style="100" customWidth="1"/>
    <col min="19" max="21" width="7.88671875" style="100" customWidth="1"/>
    <col min="22" max="22" width="10.109375" style="100" customWidth="1"/>
    <col min="23" max="25" width="7.88671875" style="100" customWidth="1"/>
    <col min="26" max="26" width="10.109375" style="100" customWidth="1"/>
    <col min="27" max="29" width="7.88671875" style="100" customWidth="1"/>
    <col min="30" max="30" width="10.109375" style="100" customWidth="1"/>
    <col min="31" max="31" width="14.6640625" style="100" customWidth="1"/>
    <col min="32" max="32" width="18.109375" style="100" customWidth="1"/>
    <col min="33" max="33" width="26.6640625" style="182" customWidth="1"/>
    <col min="34" max="34" width="21.5546875" style="100" customWidth="1"/>
    <col min="35" max="16384" width="11.44140625" style="100"/>
  </cols>
  <sheetData>
    <row r="1" spans="1:34" s="184" customFormat="1" ht="36.6" x14ac:dyDescent="0.7">
      <c r="A1" s="86" t="s">
        <v>21</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01"/>
      <c r="AH1" s="11"/>
    </row>
    <row r="2" spans="1:34" s="184" customFormat="1" ht="36.6" x14ac:dyDescent="0.7">
      <c r="A2" s="11" t="s">
        <v>117</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01"/>
      <c r="AH2" s="11"/>
    </row>
    <row r="3" spans="1:34" ht="29.4" thickBot="1" x14ac:dyDescent="0.6">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2"/>
      <c r="AH3" s="10"/>
    </row>
    <row r="4" spans="1:34" ht="34.5" customHeight="1" x14ac:dyDescent="0.55000000000000004">
      <c r="A4" s="87" t="s">
        <v>22</v>
      </c>
      <c r="B4" s="88"/>
      <c r="C4" s="88"/>
      <c r="D4" s="88"/>
      <c r="E4" s="88"/>
      <c r="F4" s="88"/>
      <c r="G4" s="88" t="s">
        <v>23</v>
      </c>
      <c r="H4" s="88"/>
      <c r="I4" s="88"/>
      <c r="J4" s="88"/>
      <c r="K4" s="88"/>
      <c r="L4" s="88"/>
      <c r="M4" s="88"/>
      <c r="N4" s="88"/>
      <c r="O4" s="88"/>
      <c r="P4" s="88"/>
      <c r="Q4" s="88"/>
      <c r="R4" s="88"/>
      <c r="S4" s="88"/>
      <c r="T4" s="88" t="s">
        <v>24</v>
      </c>
      <c r="U4" s="88"/>
      <c r="V4" s="88"/>
      <c r="W4" s="88"/>
      <c r="X4" s="88"/>
      <c r="Y4" s="88"/>
      <c r="Z4" s="88"/>
      <c r="AA4" s="88"/>
      <c r="AB4" s="88"/>
      <c r="AC4" s="88"/>
      <c r="AD4" s="88"/>
      <c r="AE4" s="88"/>
      <c r="AF4" s="88"/>
      <c r="AG4" s="103"/>
      <c r="AH4" s="89"/>
    </row>
    <row r="5" spans="1:34" x14ac:dyDescent="0.55000000000000004">
      <c r="A5" s="90" t="s">
        <v>0</v>
      </c>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104"/>
      <c r="AH5" s="92"/>
    </row>
    <row r="6" spans="1:34" ht="29.4" thickBot="1" x14ac:dyDescent="0.6">
      <c r="A6" s="93"/>
      <c r="B6" s="94"/>
      <c r="C6" s="227" t="s">
        <v>20</v>
      </c>
      <c r="D6" s="228"/>
      <c r="E6" s="228"/>
      <c r="F6" s="228"/>
      <c r="G6" s="229"/>
      <c r="H6" s="229"/>
      <c r="I6" s="229"/>
      <c r="J6" s="229"/>
      <c r="K6" s="229"/>
      <c r="L6" s="229"/>
      <c r="M6" s="229"/>
      <c r="N6" s="229"/>
      <c r="O6" s="229"/>
      <c r="P6" s="229"/>
      <c r="Q6" s="229"/>
      <c r="R6" s="229"/>
      <c r="S6" s="229"/>
      <c r="T6" s="229"/>
      <c r="U6" s="229"/>
      <c r="V6" s="229"/>
      <c r="W6" s="229"/>
      <c r="X6" s="229"/>
      <c r="Y6" s="229"/>
      <c r="Z6" s="229"/>
      <c r="AA6" s="229"/>
      <c r="AB6" s="229"/>
      <c r="AC6" s="229"/>
      <c r="AD6" s="229"/>
      <c r="AE6" s="95"/>
      <c r="AF6" s="95"/>
      <c r="AG6" s="23"/>
      <c r="AH6" s="96"/>
    </row>
    <row r="7" spans="1:34" s="185" customFormat="1" ht="54" customHeight="1" thickTop="1" x14ac:dyDescent="0.55000000000000004">
      <c r="A7" s="181" t="s">
        <v>1</v>
      </c>
      <c r="B7" s="54"/>
      <c r="C7" s="230" t="s">
        <v>12</v>
      </c>
      <c r="D7" s="231"/>
      <c r="E7" s="231"/>
      <c r="F7" s="232"/>
      <c r="G7" s="230" t="s">
        <v>13</v>
      </c>
      <c r="H7" s="231"/>
      <c r="I7" s="231"/>
      <c r="J7" s="232"/>
      <c r="K7" s="230" t="s">
        <v>14</v>
      </c>
      <c r="L7" s="231"/>
      <c r="M7" s="231"/>
      <c r="N7" s="232"/>
      <c r="O7" s="230" t="s">
        <v>15</v>
      </c>
      <c r="P7" s="231"/>
      <c r="Q7" s="231"/>
      <c r="R7" s="232"/>
      <c r="S7" s="230" t="s">
        <v>16</v>
      </c>
      <c r="T7" s="231"/>
      <c r="U7" s="231"/>
      <c r="V7" s="232"/>
      <c r="W7" s="230" t="s">
        <v>18</v>
      </c>
      <c r="X7" s="231"/>
      <c r="Y7" s="231"/>
      <c r="Z7" s="232"/>
      <c r="AA7" s="230" t="s">
        <v>17</v>
      </c>
      <c r="AB7" s="231"/>
      <c r="AC7" s="231"/>
      <c r="AD7" s="232"/>
      <c r="AE7" s="97" t="s">
        <v>34</v>
      </c>
      <c r="AF7" s="23" t="s">
        <v>33</v>
      </c>
      <c r="AG7" s="23" t="s">
        <v>25</v>
      </c>
      <c r="AH7" s="55" t="s">
        <v>48</v>
      </c>
    </row>
    <row r="8" spans="1:34" s="186" customFormat="1" ht="277.2" customHeight="1" thickBot="1" x14ac:dyDescent="0.35">
      <c r="A8" s="181" t="s">
        <v>19</v>
      </c>
      <c r="B8" s="56"/>
      <c r="C8" s="15" t="s">
        <v>44</v>
      </c>
      <c r="D8" s="16" t="s">
        <v>45</v>
      </c>
      <c r="E8" s="16" t="s">
        <v>46</v>
      </c>
      <c r="F8" s="17" t="s">
        <v>47</v>
      </c>
      <c r="G8" s="15" t="s">
        <v>44</v>
      </c>
      <c r="H8" s="16" t="s">
        <v>45</v>
      </c>
      <c r="I8" s="16" t="s">
        <v>46</v>
      </c>
      <c r="J8" s="17" t="s">
        <v>47</v>
      </c>
      <c r="K8" s="15" t="s">
        <v>44</v>
      </c>
      <c r="L8" s="16" t="s">
        <v>45</v>
      </c>
      <c r="M8" s="16" t="s">
        <v>46</v>
      </c>
      <c r="N8" s="17" t="s">
        <v>47</v>
      </c>
      <c r="O8" s="15" t="s">
        <v>44</v>
      </c>
      <c r="P8" s="16" t="s">
        <v>45</v>
      </c>
      <c r="Q8" s="16" t="s">
        <v>46</v>
      </c>
      <c r="R8" s="17" t="s">
        <v>47</v>
      </c>
      <c r="S8" s="15" t="s">
        <v>44</v>
      </c>
      <c r="T8" s="16" t="s">
        <v>45</v>
      </c>
      <c r="U8" s="16" t="s">
        <v>46</v>
      </c>
      <c r="V8" s="17" t="s">
        <v>47</v>
      </c>
      <c r="W8" s="15" t="s">
        <v>44</v>
      </c>
      <c r="X8" s="16" t="s">
        <v>45</v>
      </c>
      <c r="Y8" s="16" t="s">
        <v>46</v>
      </c>
      <c r="Z8" s="17" t="s">
        <v>47</v>
      </c>
      <c r="AA8" s="15" t="s">
        <v>44</v>
      </c>
      <c r="AB8" s="16" t="s">
        <v>45</v>
      </c>
      <c r="AC8" s="16" t="s">
        <v>46</v>
      </c>
      <c r="AD8" s="17" t="s">
        <v>47</v>
      </c>
      <c r="AE8" s="57"/>
      <c r="AF8" s="57"/>
      <c r="AG8" s="158" t="str">
        <f>IF(COUNTIF(AH10:AH27, "erfüllt")&gt;=11,"Sie haben mindestens 65% der Kriterien erfüllt.",IF(COUNTIF(AH10:AH27, "erfüllt")&lt;=9,"Es müssen noch mindestens " &amp; 11-COUNTIF(AH10:AH27, "erfüllt") &amp; " Kriterien erfüllt werden, um einen Erfüllungsrad von 65 % zu erreichen.",IF(COUNTIF(AH10:AH27,"erfüllt")=10,"Es muss noch mindestens " &amp; 11-COUNTIF(AH10:AH27, "erfüllt") &amp; " Kriterium erfüllt werden, um einen Erfüllungsgrad von 65 % zu erreichen.")))</f>
        <v>Es müssen noch mindestens 3 Kriterien erfüllt werden, um einen Erfüllungsrad von 65 % zu erreichen.</v>
      </c>
      <c r="AH8" s="159" t="str">
        <f>COUNTIF(AH10:AH27, "erfüllt")&amp;" von 16 Kriterien erfüllt (entspricht " &amp; ROUND((COUNTIF(AH10:AH27, "erfüllt")/17)*100, 1) &amp; "%)"</f>
        <v>8 von 16 Kriterien erfüllt (entspricht 47,1%)</v>
      </c>
    </row>
    <row r="9" spans="1:34" s="183" customFormat="1" ht="34.5" customHeight="1" thickTop="1" thickBot="1" x14ac:dyDescent="0.6">
      <c r="A9" s="237" t="s">
        <v>6</v>
      </c>
      <c r="B9" s="238"/>
      <c r="C9" s="239"/>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39"/>
      <c r="AE9" s="98"/>
      <c r="AF9" s="98"/>
      <c r="AG9" s="98"/>
      <c r="AH9" s="99"/>
    </row>
    <row r="10" spans="1:34" ht="54.6" thickTop="1" x14ac:dyDescent="0.55000000000000004">
      <c r="A10" s="240" t="s">
        <v>2</v>
      </c>
      <c r="B10" s="115" t="s">
        <v>56</v>
      </c>
      <c r="C10" s="116">
        <v>1</v>
      </c>
      <c r="D10" s="117">
        <v>1</v>
      </c>
      <c r="E10" s="117">
        <v>1</v>
      </c>
      <c r="F10" s="118">
        <v>1</v>
      </c>
      <c r="G10" s="116">
        <v>1</v>
      </c>
      <c r="H10" s="117">
        <v>1</v>
      </c>
      <c r="I10" s="117">
        <v>1</v>
      </c>
      <c r="J10" s="118">
        <v>1</v>
      </c>
      <c r="K10" s="116">
        <v>1</v>
      </c>
      <c r="L10" s="117">
        <v>1</v>
      </c>
      <c r="M10" s="117">
        <v>1</v>
      </c>
      <c r="N10" s="118">
        <v>1</v>
      </c>
      <c r="O10" s="116">
        <v>1</v>
      </c>
      <c r="P10" s="117">
        <v>1</v>
      </c>
      <c r="Q10" s="117">
        <v>1</v>
      </c>
      <c r="R10" s="118">
        <v>1</v>
      </c>
      <c r="S10" s="116">
        <v>1</v>
      </c>
      <c r="T10" s="117">
        <v>1</v>
      </c>
      <c r="U10" s="117">
        <v>1</v>
      </c>
      <c r="V10" s="118">
        <v>2</v>
      </c>
      <c r="W10" s="116">
        <v>1</v>
      </c>
      <c r="X10" s="117">
        <v>1</v>
      </c>
      <c r="Y10" s="117">
        <v>1</v>
      </c>
      <c r="Z10" s="118">
        <v>1</v>
      </c>
      <c r="AA10" s="116">
        <v>1</v>
      </c>
      <c r="AB10" s="117">
        <v>1</v>
      </c>
      <c r="AC10" s="117">
        <v>1</v>
      </c>
      <c r="AD10" s="118">
        <v>1</v>
      </c>
      <c r="AE10" s="119">
        <f t="shared" ref="AE10:AE19" si="0">SUM(C10:AD10)</f>
        <v>29</v>
      </c>
      <c r="AF10" s="58" t="s">
        <v>52</v>
      </c>
      <c r="AG10" s="117" t="str">
        <f>IF(AE10&gt;21,"0",21-AE10)</f>
        <v>0</v>
      </c>
      <c r="AH10" s="59" t="str">
        <f>IF(AE10&lt;21,"nicht erfüllt","erfüllt")</f>
        <v>erfüllt</v>
      </c>
    </row>
    <row r="11" spans="1:34" ht="60" customHeight="1" x14ac:dyDescent="0.55000000000000004">
      <c r="A11" s="241"/>
      <c r="B11" s="60" t="s">
        <v>41</v>
      </c>
      <c r="C11" s="22">
        <v>1</v>
      </c>
      <c r="D11" s="23"/>
      <c r="E11" s="23"/>
      <c r="F11" s="24"/>
      <c r="G11" s="22"/>
      <c r="H11" s="23"/>
      <c r="I11" s="23"/>
      <c r="J11" s="24"/>
      <c r="K11" s="22">
        <v>1</v>
      </c>
      <c r="L11" s="23"/>
      <c r="M11" s="23"/>
      <c r="N11" s="24"/>
      <c r="O11" s="22"/>
      <c r="P11" s="23"/>
      <c r="Q11" s="23"/>
      <c r="R11" s="24"/>
      <c r="S11" s="22">
        <v>1</v>
      </c>
      <c r="T11" s="23"/>
      <c r="U11" s="23">
        <v>1</v>
      </c>
      <c r="V11" s="24"/>
      <c r="W11" s="22"/>
      <c r="X11" s="23"/>
      <c r="Y11" s="23">
        <v>1</v>
      </c>
      <c r="Z11" s="24"/>
      <c r="AA11" s="22"/>
      <c r="AB11" s="23"/>
      <c r="AC11" s="23"/>
      <c r="AD11" s="24"/>
      <c r="AE11" s="61">
        <f t="shared" si="0"/>
        <v>5</v>
      </c>
      <c r="AF11" s="62" t="s">
        <v>36</v>
      </c>
      <c r="AG11" s="23">
        <f>IF(AE11&gt;14,"0",14-AE11)</f>
        <v>9</v>
      </c>
      <c r="AH11" s="63" t="str">
        <f>IF(AE11&lt;14,"nicht erfüllt","erfüllt")</f>
        <v>nicht erfüllt</v>
      </c>
    </row>
    <row r="12" spans="1:34" ht="60" customHeight="1" thickBot="1" x14ac:dyDescent="0.6">
      <c r="A12" s="242"/>
      <c r="B12" s="64" t="s">
        <v>42</v>
      </c>
      <c r="C12" s="28"/>
      <c r="D12" s="23"/>
      <c r="E12" s="29"/>
      <c r="F12" s="30"/>
      <c r="G12" s="28"/>
      <c r="H12" s="29"/>
      <c r="I12" s="29"/>
      <c r="J12" s="30"/>
      <c r="K12" s="28"/>
      <c r="L12" s="29">
        <v>1</v>
      </c>
      <c r="M12" s="29">
        <v>1</v>
      </c>
      <c r="N12" s="30"/>
      <c r="O12" s="28"/>
      <c r="P12" s="29"/>
      <c r="Q12" s="29"/>
      <c r="R12" s="30"/>
      <c r="S12" s="28"/>
      <c r="T12" s="29"/>
      <c r="U12" s="29"/>
      <c r="V12" s="30"/>
      <c r="W12" s="28"/>
      <c r="X12" s="29"/>
      <c r="Y12" s="29"/>
      <c r="Z12" s="30"/>
      <c r="AA12" s="28"/>
      <c r="AB12" s="29">
        <v>1</v>
      </c>
      <c r="AC12" s="29"/>
      <c r="AD12" s="30"/>
      <c r="AE12" s="65">
        <f t="shared" si="0"/>
        <v>3</v>
      </c>
      <c r="AF12" s="66" t="s">
        <v>37</v>
      </c>
      <c r="AG12" s="29">
        <f>IF(AE12&lt;2,"0",2-AE12)</f>
        <v>-1</v>
      </c>
      <c r="AH12" s="67" t="str">
        <f>IF(AE12&gt;2,"nicht erfüllt","erfüllt")</f>
        <v>nicht erfüllt</v>
      </c>
    </row>
    <row r="13" spans="1:34" ht="54" x14ac:dyDescent="0.55000000000000004">
      <c r="A13" s="243" t="s">
        <v>7</v>
      </c>
      <c r="B13" s="68" t="s">
        <v>43</v>
      </c>
      <c r="C13" s="36"/>
      <c r="D13" s="37">
        <v>1</v>
      </c>
      <c r="E13" s="37"/>
      <c r="F13" s="38"/>
      <c r="G13" s="36"/>
      <c r="H13" s="37">
        <v>1</v>
      </c>
      <c r="I13" s="37"/>
      <c r="J13" s="38"/>
      <c r="K13" s="36"/>
      <c r="L13" s="37">
        <v>1</v>
      </c>
      <c r="M13" s="37">
        <v>1</v>
      </c>
      <c r="N13" s="38"/>
      <c r="O13" s="36"/>
      <c r="P13" s="37">
        <v>1</v>
      </c>
      <c r="Q13" s="37">
        <v>1</v>
      </c>
      <c r="R13" s="38"/>
      <c r="S13" s="36"/>
      <c r="T13" s="37">
        <v>1</v>
      </c>
      <c r="U13" s="37"/>
      <c r="V13" s="38">
        <v>1</v>
      </c>
      <c r="W13" s="36"/>
      <c r="X13" s="37">
        <v>1</v>
      </c>
      <c r="Y13" s="37">
        <v>1</v>
      </c>
      <c r="Z13" s="38"/>
      <c r="AA13" s="36"/>
      <c r="AB13" s="37">
        <v>1</v>
      </c>
      <c r="AC13" s="37">
        <v>1</v>
      </c>
      <c r="AD13" s="38"/>
      <c r="AE13" s="69">
        <f t="shared" si="0"/>
        <v>12</v>
      </c>
      <c r="AF13" s="70" t="s">
        <v>35</v>
      </c>
      <c r="AG13" s="37">
        <f>IF(AE13&gt;21,"0",21-AE13)</f>
        <v>9</v>
      </c>
      <c r="AH13" s="71" t="str">
        <f>IF(AE13&lt;21,"nicht erfüllt","erfüllt")</f>
        <v>nicht erfüllt</v>
      </c>
    </row>
    <row r="14" spans="1:34" ht="60" customHeight="1" x14ac:dyDescent="0.55000000000000004">
      <c r="A14" s="241"/>
      <c r="B14" s="60" t="s">
        <v>53</v>
      </c>
      <c r="C14" s="22"/>
      <c r="D14" s="23"/>
      <c r="E14" s="23"/>
      <c r="F14" s="24"/>
      <c r="G14" s="22"/>
      <c r="H14" s="23"/>
      <c r="I14" s="23"/>
      <c r="J14" s="24"/>
      <c r="K14" s="22"/>
      <c r="L14" s="23"/>
      <c r="M14" s="23">
        <v>1</v>
      </c>
      <c r="N14" s="24"/>
      <c r="O14" s="22"/>
      <c r="P14" s="23">
        <v>1</v>
      </c>
      <c r="Q14" s="23">
        <v>1</v>
      </c>
      <c r="R14" s="24"/>
      <c r="S14" s="22"/>
      <c r="T14" s="23">
        <v>1</v>
      </c>
      <c r="U14" s="23"/>
      <c r="V14" s="24">
        <v>1</v>
      </c>
      <c r="W14" s="22"/>
      <c r="X14" s="23"/>
      <c r="Y14" s="23">
        <v>1</v>
      </c>
      <c r="Z14" s="24"/>
      <c r="AA14" s="22"/>
      <c r="AB14" s="23"/>
      <c r="AC14" s="23">
        <v>1</v>
      </c>
      <c r="AD14" s="24"/>
      <c r="AE14" s="61">
        <f t="shared" ref="AE14" si="1">SUM(C14:AD14)</f>
        <v>7</v>
      </c>
      <c r="AF14" s="62" t="s">
        <v>38</v>
      </c>
      <c r="AG14" s="23">
        <f>IF(AE14&gt;7,"0",7-AE14)</f>
        <v>0</v>
      </c>
      <c r="AH14" s="63" t="str">
        <f>IF(AE14&lt;7,"nicht erfüllt","erfüllt")</f>
        <v>erfüllt</v>
      </c>
    </row>
    <row r="15" spans="1:34" ht="60" customHeight="1" thickBot="1" x14ac:dyDescent="0.6">
      <c r="A15" s="241"/>
      <c r="B15" s="21" t="s">
        <v>54</v>
      </c>
      <c r="C15" s="22"/>
      <c r="D15" s="23"/>
      <c r="E15" s="23"/>
      <c r="F15" s="24"/>
      <c r="G15" s="22"/>
      <c r="H15" s="23"/>
      <c r="I15" s="23"/>
      <c r="J15" s="24"/>
      <c r="K15" s="22"/>
      <c r="L15" s="23"/>
      <c r="M15" s="23"/>
      <c r="N15" s="24"/>
      <c r="O15" s="22"/>
      <c r="P15" s="23"/>
      <c r="Q15" s="23"/>
      <c r="R15" s="24"/>
      <c r="S15" s="22"/>
      <c r="T15" s="23"/>
      <c r="U15" s="23"/>
      <c r="V15" s="24"/>
      <c r="W15" s="22"/>
      <c r="X15" s="23"/>
      <c r="Y15" s="23"/>
      <c r="Z15" s="24"/>
      <c r="AA15" s="22"/>
      <c r="AB15" s="23"/>
      <c r="AC15" s="23"/>
      <c r="AD15" s="24"/>
      <c r="AE15" s="25">
        <f t="shared" ref="AE15" si="2">SUM(C15:AD15)</f>
        <v>0</v>
      </c>
      <c r="AF15" s="26" t="s">
        <v>39</v>
      </c>
      <c r="AG15" s="12">
        <f>IF(AE15&gt;2,"0",2-AE15)</f>
        <v>2</v>
      </c>
      <c r="AH15" s="27" t="str">
        <f>IF(AE15&lt;2,"nicht erfüllt","erfüllt")</f>
        <v>nicht erfüllt</v>
      </c>
    </row>
    <row r="16" spans="1:34" ht="60" customHeight="1" x14ac:dyDescent="0.55000000000000004">
      <c r="A16" s="243" t="s">
        <v>3</v>
      </c>
      <c r="B16" s="68" t="s">
        <v>3</v>
      </c>
      <c r="C16" s="36">
        <v>1</v>
      </c>
      <c r="D16" s="37"/>
      <c r="E16" s="37"/>
      <c r="F16" s="38">
        <v>1</v>
      </c>
      <c r="G16" s="36"/>
      <c r="H16" s="37">
        <v>1</v>
      </c>
      <c r="I16" s="37">
        <v>1</v>
      </c>
      <c r="J16" s="38">
        <v>2</v>
      </c>
      <c r="K16" s="36"/>
      <c r="L16" s="37">
        <v>1</v>
      </c>
      <c r="M16" s="37"/>
      <c r="N16" s="38">
        <v>1</v>
      </c>
      <c r="O16" s="36">
        <v>1</v>
      </c>
      <c r="P16" s="37"/>
      <c r="Q16" s="37"/>
      <c r="R16" s="38">
        <v>2</v>
      </c>
      <c r="S16" s="36">
        <v>1</v>
      </c>
      <c r="T16" s="37">
        <v>1</v>
      </c>
      <c r="U16" s="37"/>
      <c r="V16" s="38"/>
      <c r="W16" s="36"/>
      <c r="X16" s="37"/>
      <c r="Y16" s="37"/>
      <c r="Z16" s="38">
        <v>2</v>
      </c>
      <c r="AA16" s="36"/>
      <c r="AB16" s="37">
        <v>1</v>
      </c>
      <c r="AC16" s="37"/>
      <c r="AD16" s="38">
        <v>1</v>
      </c>
      <c r="AE16" s="69">
        <f t="shared" si="0"/>
        <v>17</v>
      </c>
      <c r="AF16" s="70" t="s">
        <v>55</v>
      </c>
      <c r="AG16" s="37" t="str">
        <f>IF(AE16&gt;14,"0",14-AE16)</f>
        <v>0</v>
      </c>
      <c r="AH16" s="71" t="str">
        <f>IF(AE16&lt;14,"nicht erfüllt","erfüllt")</f>
        <v>erfüllt</v>
      </c>
    </row>
    <row r="17" spans="1:34" ht="54" x14ac:dyDescent="0.55000000000000004">
      <c r="A17" s="241"/>
      <c r="B17" s="21" t="s">
        <v>57</v>
      </c>
      <c r="C17" s="22">
        <v>1</v>
      </c>
      <c r="D17" s="23"/>
      <c r="E17" s="23"/>
      <c r="F17" s="24">
        <v>1</v>
      </c>
      <c r="G17" s="22"/>
      <c r="H17" s="23">
        <v>1</v>
      </c>
      <c r="I17" s="23"/>
      <c r="J17" s="24"/>
      <c r="K17" s="22"/>
      <c r="L17" s="23"/>
      <c r="M17" s="23"/>
      <c r="N17" s="24">
        <v>1</v>
      </c>
      <c r="O17" s="22">
        <v>1</v>
      </c>
      <c r="P17" s="23"/>
      <c r="Q17" s="23"/>
      <c r="R17" s="24">
        <v>2</v>
      </c>
      <c r="S17" s="22"/>
      <c r="T17" s="23">
        <v>1</v>
      </c>
      <c r="U17" s="23"/>
      <c r="V17" s="24"/>
      <c r="W17" s="22"/>
      <c r="X17" s="23"/>
      <c r="Y17" s="23"/>
      <c r="Z17" s="24">
        <v>1</v>
      </c>
      <c r="AA17" s="22"/>
      <c r="AB17" s="23"/>
      <c r="AC17" s="23"/>
      <c r="AD17" s="24">
        <v>1</v>
      </c>
      <c r="AE17" s="25">
        <f t="shared" ref="AE17:AE18" si="3">SUM(C17:AD17)</f>
        <v>10</v>
      </c>
      <c r="AF17" s="26" t="s">
        <v>38</v>
      </c>
      <c r="AG17" s="12" t="str">
        <f>IF(AE17&gt;7,"0",7-AE17)</f>
        <v>0</v>
      </c>
      <c r="AH17" s="27" t="str">
        <f>IF(AE17&lt;7,"nicht erfüllt","erfüllt")</f>
        <v>erfüllt</v>
      </c>
    </row>
    <row r="18" spans="1:34" ht="59.25" customHeight="1" thickBot="1" x14ac:dyDescent="0.6">
      <c r="A18" s="242"/>
      <c r="B18" s="106" t="s">
        <v>58</v>
      </c>
      <c r="C18" s="48"/>
      <c r="D18" s="49"/>
      <c r="E18" s="49"/>
      <c r="F18" s="50"/>
      <c r="G18" s="48"/>
      <c r="H18" s="49"/>
      <c r="I18" s="49"/>
      <c r="J18" s="50"/>
      <c r="K18" s="48"/>
      <c r="L18" s="49"/>
      <c r="M18" s="49"/>
      <c r="N18" s="50"/>
      <c r="O18" s="48"/>
      <c r="P18" s="49"/>
      <c r="Q18" s="49"/>
      <c r="R18" s="50"/>
      <c r="S18" s="48"/>
      <c r="T18" s="49"/>
      <c r="U18" s="49"/>
      <c r="V18" s="50"/>
      <c r="W18" s="48"/>
      <c r="X18" s="49"/>
      <c r="Y18" s="49"/>
      <c r="Z18" s="50"/>
      <c r="AA18" s="48"/>
      <c r="AB18" s="49"/>
      <c r="AC18" s="49"/>
      <c r="AD18" s="50"/>
      <c r="AE18" s="51">
        <f t="shared" si="3"/>
        <v>0</v>
      </c>
      <c r="AF18" s="107" t="s">
        <v>59</v>
      </c>
      <c r="AG18" s="52">
        <f>IF(AE18&gt;3,"0",3-AE18)</f>
        <v>3</v>
      </c>
      <c r="AH18" s="53" t="str">
        <f>IF(AE18&lt;3,"nicht erfüllt","erfüllt")</f>
        <v>nicht erfüllt</v>
      </c>
    </row>
    <row r="19" spans="1:34" ht="60" customHeight="1" thickBot="1" x14ac:dyDescent="0.6">
      <c r="A19" s="75" t="s">
        <v>4</v>
      </c>
      <c r="B19" s="120" t="s">
        <v>4</v>
      </c>
      <c r="C19" s="121">
        <v>1</v>
      </c>
      <c r="D19" s="122">
        <v>1</v>
      </c>
      <c r="E19" s="122"/>
      <c r="F19" s="123">
        <v>1</v>
      </c>
      <c r="G19" s="121">
        <v>1</v>
      </c>
      <c r="H19" s="122">
        <v>1</v>
      </c>
      <c r="I19" s="122">
        <v>1</v>
      </c>
      <c r="J19" s="123">
        <v>2</v>
      </c>
      <c r="K19" s="121"/>
      <c r="L19" s="122">
        <v>1</v>
      </c>
      <c r="M19" s="122"/>
      <c r="N19" s="123">
        <v>1</v>
      </c>
      <c r="O19" s="121">
        <v>1</v>
      </c>
      <c r="P19" s="122">
        <v>1</v>
      </c>
      <c r="Q19" s="122">
        <v>1</v>
      </c>
      <c r="R19" s="123"/>
      <c r="S19" s="121">
        <v>1</v>
      </c>
      <c r="T19" s="122"/>
      <c r="U19" s="122">
        <v>1</v>
      </c>
      <c r="V19" s="123">
        <v>1</v>
      </c>
      <c r="W19" s="121">
        <v>1</v>
      </c>
      <c r="X19" s="122">
        <v>1</v>
      </c>
      <c r="Y19" s="122"/>
      <c r="Z19" s="123"/>
      <c r="AA19" s="121">
        <v>1</v>
      </c>
      <c r="AB19" s="122"/>
      <c r="AC19" s="122">
        <v>1</v>
      </c>
      <c r="AD19" s="123">
        <v>2</v>
      </c>
      <c r="AE19" s="124">
        <f t="shared" si="0"/>
        <v>22</v>
      </c>
      <c r="AF19" s="73" t="s">
        <v>36</v>
      </c>
      <c r="AG19" s="122" t="str">
        <f>IF(AE19&gt;14,"0",14-AE19)</f>
        <v>0</v>
      </c>
      <c r="AH19" s="74" t="str">
        <f>IF(AE19&lt;14,"nicht erfüllt","erfüllt")</f>
        <v>erfüllt</v>
      </c>
    </row>
    <row r="20" spans="1:34" ht="81" x14ac:dyDescent="0.55000000000000004">
      <c r="A20" s="244" t="s">
        <v>49</v>
      </c>
      <c r="B20" s="68" t="s">
        <v>88</v>
      </c>
      <c r="C20" s="129"/>
      <c r="D20" s="37">
        <v>1</v>
      </c>
      <c r="E20" s="125">
        <v>1</v>
      </c>
      <c r="F20" s="126"/>
      <c r="G20" s="129"/>
      <c r="H20" s="37"/>
      <c r="I20" s="125"/>
      <c r="J20" s="126"/>
      <c r="K20" s="129">
        <v>1</v>
      </c>
      <c r="L20" s="37">
        <v>1</v>
      </c>
      <c r="M20" s="125"/>
      <c r="N20" s="126"/>
      <c r="O20" s="129"/>
      <c r="P20" s="37">
        <v>1</v>
      </c>
      <c r="Q20" s="125"/>
      <c r="R20" s="126"/>
      <c r="S20" s="129"/>
      <c r="T20" s="37"/>
      <c r="U20" s="125">
        <v>1</v>
      </c>
      <c r="V20" s="126"/>
      <c r="W20" s="129"/>
      <c r="X20" s="37">
        <v>1</v>
      </c>
      <c r="Y20" s="125">
        <v>1</v>
      </c>
      <c r="Z20" s="126"/>
      <c r="AA20" s="129">
        <v>1</v>
      </c>
      <c r="AB20" s="37">
        <v>1</v>
      </c>
      <c r="AC20" s="125">
        <v>1</v>
      </c>
      <c r="AD20" s="126"/>
      <c r="AE20" s="135">
        <f>SUM(D20,H20,L20,P20,T20,X20,AB20)</f>
        <v>5</v>
      </c>
      <c r="AF20" s="40" t="s">
        <v>84</v>
      </c>
      <c r="AG20" s="41">
        <f>IF(AE20&lt;2,2-AE20,IF(AND(AE20&gt;=2,AE20&lt;=3),"0",IF(AE20&gt;3,3-AE20)))</f>
        <v>-2</v>
      </c>
      <c r="AH20" s="42" t="str">
        <f>IF(AND(AE20&gt;=2,AE20&lt;=3),"erfüllt","nicht erfüllt")</f>
        <v>nicht erfüllt</v>
      </c>
    </row>
    <row r="21" spans="1:34" ht="54.6" thickBot="1" x14ac:dyDescent="0.6">
      <c r="A21" s="245"/>
      <c r="B21" s="46" t="s">
        <v>137</v>
      </c>
      <c r="C21" s="130"/>
      <c r="D21" s="49">
        <v>1</v>
      </c>
      <c r="E21" s="127"/>
      <c r="F21" s="128"/>
      <c r="G21" s="130"/>
      <c r="H21" s="49"/>
      <c r="I21" s="127"/>
      <c r="J21" s="128"/>
      <c r="K21" s="130"/>
      <c r="L21" s="49">
        <v>1</v>
      </c>
      <c r="M21" s="127"/>
      <c r="N21" s="128"/>
      <c r="O21" s="130"/>
      <c r="P21" s="49"/>
      <c r="Q21" s="127"/>
      <c r="R21" s="128"/>
      <c r="S21" s="130"/>
      <c r="T21" s="49"/>
      <c r="U21" s="127"/>
      <c r="V21" s="128"/>
      <c r="W21" s="130"/>
      <c r="X21" s="49"/>
      <c r="Y21" s="127"/>
      <c r="Z21" s="128"/>
      <c r="AA21" s="130"/>
      <c r="AB21" s="49">
        <v>1</v>
      </c>
      <c r="AC21" s="127"/>
      <c r="AD21" s="128"/>
      <c r="AE21" s="109">
        <f>SUM(D21,H21,L21,P21,T21,X21,AB21)</f>
        <v>3</v>
      </c>
      <c r="AF21" s="107" t="s">
        <v>86</v>
      </c>
      <c r="AG21" s="137">
        <f>IF(AE20&lt;2,1,IF(AE21&gt;=(AE20*0.5),0,(AE20*0.5)-AE21))</f>
        <v>0</v>
      </c>
      <c r="AH21" s="53" t="str">
        <f>IF(AND(AE21&gt;=1,AE21&lt;=3,AE21&gt;=(AE20*0.5),AE20&gt;=2),"erfüllt","nicht erfüllt")</f>
        <v>erfüllt</v>
      </c>
    </row>
    <row r="22" spans="1:34" ht="60" customHeight="1" x14ac:dyDescent="0.55000000000000004">
      <c r="A22" s="245"/>
      <c r="B22" s="68" t="s">
        <v>26</v>
      </c>
      <c r="C22" s="36"/>
      <c r="D22" s="37"/>
      <c r="E22" s="37"/>
      <c r="F22" s="38"/>
      <c r="G22" s="36"/>
      <c r="H22" s="37"/>
      <c r="I22" s="37"/>
      <c r="J22" s="38"/>
      <c r="K22" s="36"/>
      <c r="L22" s="37"/>
      <c r="M22" s="37">
        <v>1</v>
      </c>
      <c r="N22" s="38"/>
      <c r="O22" s="36"/>
      <c r="P22" s="37"/>
      <c r="Q22" s="37"/>
      <c r="R22" s="38"/>
      <c r="S22" s="36"/>
      <c r="T22" s="37">
        <v>1</v>
      </c>
      <c r="U22" s="37"/>
      <c r="V22" s="38"/>
      <c r="W22" s="36"/>
      <c r="X22" s="37"/>
      <c r="Y22" s="37"/>
      <c r="Z22" s="38"/>
      <c r="AA22" s="36"/>
      <c r="AB22" s="37"/>
      <c r="AC22" s="37"/>
      <c r="AD22" s="38"/>
      <c r="AE22" s="39">
        <f t="shared" ref="AE22:AE23" si="4">SUM(C22:AD22)</f>
        <v>2</v>
      </c>
      <c r="AF22" s="40" t="s">
        <v>61</v>
      </c>
      <c r="AG22" s="41">
        <f>IF(AE22=0,"1-2",IF(AE22=1,0,IF(AE22=2,0,IF(AE22&gt;2,2-AE22))))</f>
        <v>0</v>
      </c>
      <c r="AH22" s="42" t="str">
        <f>IF(AND(AE22&gt;=1,AE22&lt;=2),"erfüllt","nicht erfüllt")</f>
        <v>erfüllt</v>
      </c>
    </row>
    <row r="23" spans="1:34" ht="60" customHeight="1" thickBot="1" x14ac:dyDescent="0.6">
      <c r="A23" s="245"/>
      <c r="B23" s="47" t="s">
        <v>60</v>
      </c>
      <c r="C23" s="112"/>
      <c r="D23" s="113"/>
      <c r="E23" s="113"/>
      <c r="F23" s="114"/>
      <c r="G23" s="112"/>
      <c r="H23" s="113"/>
      <c r="I23" s="113"/>
      <c r="J23" s="114"/>
      <c r="K23" s="112"/>
      <c r="L23" s="113"/>
      <c r="M23" s="113"/>
      <c r="N23" s="114"/>
      <c r="O23" s="112"/>
      <c r="P23" s="113"/>
      <c r="Q23" s="113"/>
      <c r="R23" s="114"/>
      <c r="S23" s="112"/>
      <c r="T23" s="113"/>
      <c r="U23" s="113"/>
      <c r="V23" s="114"/>
      <c r="W23" s="112"/>
      <c r="X23" s="113"/>
      <c r="Y23" s="113"/>
      <c r="Z23" s="114"/>
      <c r="AA23" s="112"/>
      <c r="AB23" s="113"/>
      <c r="AC23" s="113"/>
      <c r="AD23" s="114"/>
      <c r="AE23" s="51">
        <f t="shared" si="4"/>
        <v>0</v>
      </c>
      <c r="AF23" s="107" t="s">
        <v>40</v>
      </c>
      <c r="AG23" s="52">
        <f>IF(AE23=0,1,IF(AND(AE23&gt;=1,AE23&lt;=2),"0",2-AE23))</f>
        <v>1</v>
      </c>
      <c r="AH23" s="53" t="str">
        <f>IF(AND(AE23&gt;=1,AE23&lt;=2),"erfüllt","nicht erfüllt")</f>
        <v>nicht erfüllt</v>
      </c>
    </row>
    <row r="24" spans="1:34" ht="60" customHeight="1" thickBot="1" x14ac:dyDescent="0.6">
      <c r="A24" s="187" t="s">
        <v>133</v>
      </c>
      <c r="B24" s="178" t="s">
        <v>134</v>
      </c>
      <c r="C24" s="214"/>
      <c r="D24" s="215"/>
      <c r="E24" s="215"/>
      <c r="F24" s="216"/>
      <c r="G24" s="214"/>
      <c r="H24" s="215"/>
      <c r="I24" s="215"/>
      <c r="J24" s="216"/>
      <c r="K24" s="214"/>
      <c r="L24" s="215"/>
      <c r="M24" s="215"/>
      <c r="N24" s="216"/>
      <c r="O24" s="214"/>
      <c r="P24" s="215"/>
      <c r="Q24" s="215"/>
      <c r="R24" s="216"/>
      <c r="S24" s="214"/>
      <c r="T24" s="215"/>
      <c r="U24" s="215"/>
      <c r="V24" s="216"/>
      <c r="W24" s="214"/>
      <c r="X24" s="215"/>
      <c r="Y24" s="215"/>
      <c r="Z24" s="216"/>
      <c r="AA24" s="214"/>
      <c r="AB24" s="215"/>
      <c r="AC24" s="215"/>
      <c r="AD24" s="215"/>
      <c r="AE24" s="175">
        <f t="shared" ref="AE24" si="5">SUM(C24:AD24)</f>
        <v>0</v>
      </c>
      <c r="AF24" s="176" t="s">
        <v>135</v>
      </c>
      <c r="AG24" s="177">
        <f>IF(AE24&gt;7,"0",7-AE24)</f>
        <v>7</v>
      </c>
      <c r="AH24" s="45" t="str">
        <f>IF(AE24&lt;7,"nicht erfüllt","erfüllt")</f>
        <v>nicht erfüllt</v>
      </c>
    </row>
    <row r="25" spans="1:34" s="183" customFormat="1" ht="34.5" customHeight="1" thickBot="1" x14ac:dyDescent="0.6">
      <c r="A25" s="233" t="s">
        <v>11</v>
      </c>
      <c r="B25" s="234"/>
      <c r="C25" s="235"/>
      <c r="D25" s="235"/>
      <c r="E25" s="235"/>
      <c r="F25" s="235"/>
      <c r="G25" s="235"/>
      <c r="H25" s="235"/>
      <c r="I25" s="235"/>
      <c r="J25" s="235"/>
      <c r="K25" s="235"/>
      <c r="L25" s="235"/>
      <c r="M25" s="235"/>
      <c r="N25" s="235"/>
      <c r="O25" s="235"/>
      <c r="P25" s="235"/>
      <c r="Q25" s="235"/>
      <c r="R25" s="235"/>
      <c r="S25" s="235"/>
      <c r="T25" s="235"/>
      <c r="U25" s="235"/>
      <c r="V25" s="235"/>
      <c r="W25" s="235"/>
      <c r="X25" s="235"/>
      <c r="Y25" s="235"/>
      <c r="Z25" s="235"/>
      <c r="AA25" s="235"/>
      <c r="AB25" s="235"/>
      <c r="AC25" s="235"/>
      <c r="AD25" s="235"/>
      <c r="AE25" s="234"/>
      <c r="AF25" s="234"/>
      <c r="AG25" s="234"/>
      <c r="AH25" s="236"/>
    </row>
    <row r="26" spans="1:34" ht="55.2" thickTop="1" thickBot="1" x14ac:dyDescent="0.6">
      <c r="A26" s="180" t="s">
        <v>5</v>
      </c>
      <c r="B26" s="72" t="s">
        <v>5</v>
      </c>
      <c r="C26" s="48"/>
      <c r="D26" s="49"/>
      <c r="E26" s="49"/>
      <c r="F26" s="50"/>
      <c r="G26" s="48"/>
      <c r="H26" s="49"/>
      <c r="I26" s="49">
        <v>1</v>
      </c>
      <c r="J26" s="50"/>
      <c r="K26" s="48"/>
      <c r="L26" s="49">
        <v>1</v>
      </c>
      <c r="M26" s="49">
        <v>1</v>
      </c>
      <c r="N26" s="50"/>
      <c r="O26" s="48"/>
      <c r="P26" s="49"/>
      <c r="Q26" s="49"/>
      <c r="R26" s="50"/>
      <c r="S26" s="48"/>
      <c r="T26" s="49">
        <v>1</v>
      </c>
      <c r="U26" s="49"/>
      <c r="V26" s="50"/>
      <c r="W26" s="48"/>
      <c r="X26" s="49"/>
      <c r="Y26" s="49"/>
      <c r="Z26" s="50"/>
      <c r="AA26" s="48"/>
      <c r="AB26" s="49">
        <v>1</v>
      </c>
      <c r="AC26" s="49"/>
      <c r="AD26" s="50"/>
      <c r="AE26" s="76">
        <f>SUM(C26:AD26)</f>
        <v>5</v>
      </c>
      <c r="AF26" s="73" t="s">
        <v>37</v>
      </c>
      <c r="AG26" s="49">
        <f>IF(AE26&lt;2,"0",2-AE26)</f>
        <v>-3</v>
      </c>
      <c r="AH26" s="77" t="str">
        <f>IF(AE26&lt;3,"erfüllt","nicht erfüllt")</f>
        <v>nicht erfüllt</v>
      </c>
    </row>
    <row r="27" spans="1:34" ht="54.6" thickBot="1" x14ac:dyDescent="0.6">
      <c r="A27" s="138" t="s">
        <v>92</v>
      </c>
      <c r="B27" s="43" t="s">
        <v>91</v>
      </c>
      <c r="C27" s="48"/>
      <c r="D27" s="49"/>
      <c r="E27" s="49"/>
      <c r="F27" s="50"/>
      <c r="G27" s="48"/>
      <c r="H27" s="49"/>
      <c r="I27" s="49"/>
      <c r="J27" s="50"/>
      <c r="K27" s="48"/>
      <c r="L27" s="49"/>
      <c r="M27" s="49"/>
      <c r="N27" s="50"/>
      <c r="O27" s="48"/>
      <c r="P27" s="49"/>
      <c r="Q27" s="49"/>
      <c r="R27" s="50"/>
      <c r="S27" s="48"/>
      <c r="T27" s="49"/>
      <c r="U27" s="49"/>
      <c r="V27" s="50"/>
      <c r="W27" s="48"/>
      <c r="X27" s="49"/>
      <c r="Y27" s="49"/>
      <c r="Z27" s="50"/>
      <c r="AA27" s="48"/>
      <c r="AB27" s="49"/>
      <c r="AC27" s="49"/>
      <c r="AD27" s="50"/>
      <c r="AE27" s="51">
        <f>SUM(C27:AD27)</f>
        <v>0</v>
      </c>
      <c r="AF27" s="44" t="s">
        <v>93</v>
      </c>
      <c r="AG27" s="52" t="str">
        <f>IF(AE27&lt;1,"0",1-AE27)</f>
        <v>0</v>
      </c>
      <c r="AH27" s="53" t="str">
        <f>IF(AE27&lt;2,"erfüllt","nicht erfüllt")</f>
        <v>erfüllt</v>
      </c>
    </row>
    <row r="43" spans="24:28" x14ac:dyDescent="0.55000000000000004">
      <c r="X43" s="100" t="s">
        <v>51</v>
      </c>
    </row>
    <row r="46" spans="24:28" x14ac:dyDescent="0.55000000000000004">
      <c r="AB46" s="100" t="s">
        <v>51</v>
      </c>
    </row>
  </sheetData>
  <sheetProtection algorithmName="SHA-512" hashValue="pIKXftSJoWBBDpOTGImDEyaMUJF7LF0CC7MGasRbiHj/tXpUxdcnAwsRP1AXyN0592JqFfoB4Tn+pc0VIOeFdg==" saltValue="bMW2l83lfqKypTT+w6SUUw==" spinCount="100000" sheet="1" formatColumns="0" formatRows="0" selectLockedCells="1" selectUnlockedCells="1"/>
  <mergeCells count="21">
    <mergeCell ref="A25:AH25"/>
    <mergeCell ref="A9:AD9"/>
    <mergeCell ref="A10:A12"/>
    <mergeCell ref="A13:A15"/>
    <mergeCell ref="A16:A18"/>
    <mergeCell ref="A20:A23"/>
    <mergeCell ref="C24:F24"/>
    <mergeCell ref="G24:J24"/>
    <mergeCell ref="K24:N24"/>
    <mergeCell ref="O24:R24"/>
    <mergeCell ref="S24:V24"/>
    <mergeCell ref="W24:Z24"/>
    <mergeCell ref="AA24:AD24"/>
    <mergeCell ref="C6:AD6"/>
    <mergeCell ref="C7:F7"/>
    <mergeCell ref="G7:J7"/>
    <mergeCell ref="K7:N7"/>
    <mergeCell ref="O7:R7"/>
    <mergeCell ref="S7:V7"/>
    <mergeCell ref="W7:Z7"/>
    <mergeCell ref="AA7:AD7"/>
  </mergeCells>
  <conditionalFormatting sqref="AH10:AH24">
    <cfRule type="containsText" dxfId="4" priority="1" operator="containsText" text="nicht erfüllt">
      <formula>NOT(ISERROR(SEARCH("nicht erfüllt",AH10)))</formula>
    </cfRule>
    <cfRule type="containsText" dxfId="3" priority="2" operator="containsText" text="erfüllt">
      <formula>NOT(ISERROR(SEARCH("erfüllt",AH10)))</formula>
    </cfRule>
  </conditionalFormatting>
  <conditionalFormatting sqref="AH26:AH27">
    <cfRule type="containsText" dxfId="2" priority="3" operator="containsText" text="nicht erfüllt">
      <formula>NOT(ISERROR(SEARCH("nicht erfüllt",AH26)))</formula>
    </cfRule>
    <cfRule type="containsText" dxfId="1" priority="4" operator="containsText" text="nicht erfüllt">
      <formula>NOT(ISERROR(SEARCH("nicht erfüllt",AH26)))</formula>
    </cfRule>
    <cfRule type="containsText" dxfId="0" priority="6" operator="containsText" text="erfüllt">
      <formula>NOT(ISERROR(SEARCH("erfüllt",AH26)))</formula>
    </cfRule>
  </conditionalFormatting>
  <dataValidations disablePrompts="1" count="2">
    <dataValidation type="list" allowBlank="1" showInputMessage="1" showErrorMessage="1" sqref="G10:I23 K10:M23 O10:Q23 S10:U23 W10:Y23 AA10:AC23 AA26:AC27 C26:E27 G26:I27 K26:M27 O26:Q27 S26:U27 W26:Y27 C10:E23 K24 O24 S24 W24 AA24 C24 G24" xr:uid="{3E0C21D0-4C30-4B47-B9BF-2E1EFC194EEB}">
      <formula1>"0,1"</formula1>
    </dataValidation>
    <dataValidation type="list" allowBlank="1" showInputMessage="1" showErrorMessage="1" sqref="J10:J23 N10:N23 R10:R23 V10:V23 Z10:Z23 AD10:AD23 F26:F27 AD26:AD27 Z26:Z27 V26:V27 R26:R27 N26:N27 J26:J27 F10:F23" xr:uid="{4E3D4AF8-FF32-4772-9CAB-96027EC2BA6B}">
      <formula1>"0,1,2"</formula1>
    </dataValidation>
  </dataValidations>
  <pageMargins left="0.23622047244094491" right="0.23622047244094491" top="1.1059027777777777" bottom="0.74803149606299213" header="0.31496062992125984" footer="0.31496062992125984"/>
  <pageSetup paperSize="8" scale="43" orientation="landscape" r:id="rId1"/>
  <headerFooter>
    <oddHeader>&amp;R&amp;G</oddHeader>
    <oddFooter>&amp;C&amp;18konzipiert und entwickelt durch&amp;16        &amp;11  &amp;G</oddFooter>
  </headerFooter>
  <rowBreaks count="1" manualBreakCount="1">
    <brk id="27" max="33" man="1"/>
  </rowBreaks>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Speiseplan-Check</vt:lpstr>
      <vt:lpstr>Erläuterungen</vt:lpstr>
      <vt:lpstr>Beispiel</vt:lpstr>
      <vt:lpstr>Beispiel!Druckbereich</vt:lpstr>
      <vt:lpstr>Erläuterungen!Druckbereich</vt:lpstr>
      <vt:lpstr>'Speiseplan-Check'!Druckbereich</vt:lpstr>
    </vt:vector>
  </TitlesOfParts>
  <Company>StMELF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Püttmann, Rosina (KErn)</dc:creator>
  <cp:lastModifiedBy>Püttmann, Rosina (KErn)</cp:lastModifiedBy>
  <cp:lastPrinted>2022-12-21T10:09:23Z</cp:lastPrinted>
  <dcterms:created xsi:type="dcterms:W3CDTF">2018-04-09T13:10:10Z</dcterms:created>
  <dcterms:modified xsi:type="dcterms:W3CDTF">2025-12-15T15:13:34Z</dcterms:modified>
</cp:coreProperties>
</file>