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Y:\LfL\OrgEinheiten\KErn\KErn-Wissenstransfer\2c_Gemeinschaftsverpflegung\4_Betriebsgastromie\Coaching\2023 Coaching BG\Materialien\Aktualisierung Speiseplan-Check 2025\vegetarisch\Dezember 2025\"/>
    </mc:Choice>
  </mc:AlternateContent>
  <xr:revisionPtr revIDLastSave="0" documentId="13_ncr:1_{39FAF703-8921-411E-B8BD-407777CD29B2}" xr6:coauthVersionLast="47" xr6:coauthVersionMax="47" xr10:uidLastSave="{00000000-0000-0000-0000-000000000000}"/>
  <bookViews>
    <workbookView xWindow="-108" yWindow="-108" windowWidth="30936" windowHeight="16776" xr2:uid="{00000000-000D-0000-FFFF-FFFF00000000}"/>
  </bookViews>
  <sheets>
    <sheet name="Speiseplan-Check MV" sheetId="1" r:id="rId1"/>
    <sheet name="Erläuterungen" sheetId="4" r:id="rId2"/>
    <sheet name="Bsp." sheetId="7" r:id="rId3"/>
  </sheets>
  <externalReferences>
    <externalReference r:id="rId4"/>
  </externalReferences>
  <definedNames>
    <definedName name="Auswahl">#REF!</definedName>
    <definedName name="_xlnm.Print_Area" localSheetId="2">Bsp.!$A$1:$Z$24</definedName>
    <definedName name="_xlnm.Print_Area" localSheetId="1">Erläuterungen!$A$1:$A$105</definedName>
    <definedName name="_xlnm.Print_Area" localSheetId="0">'Speiseplan-Check MV'!$A$1:$Z$24</definedName>
    <definedName name="Wert">[1]Tabelle2!$E$4:$E$5</definedName>
    <definedName name="Werte" localSheetId="1">#REF!</definedName>
    <definedName name="Wer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Y9" i="7" l="1"/>
  <c r="Y9" i="1"/>
  <c r="X9" i="7"/>
  <c r="W24" i="7"/>
  <c r="Z24" i="7" s="1"/>
  <c r="W23" i="7"/>
  <c r="Z23" i="7" s="1"/>
  <c r="Z21" i="7"/>
  <c r="Y21" i="7"/>
  <c r="X21" i="7"/>
  <c r="W21" i="7"/>
  <c r="W20" i="7"/>
  <c r="Z20" i="7" s="1"/>
  <c r="Z19" i="7"/>
  <c r="Y19" i="7"/>
  <c r="X19" i="7"/>
  <c r="W19" i="7"/>
  <c r="Z18" i="7"/>
  <c r="Y18" i="7"/>
  <c r="X18" i="7"/>
  <c r="W18" i="7"/>
  <c r="W17" i="7"/>
  <c r="Z17" i="7" s="1"/>
  <c r="W16" i="7"/>
  <c r="Z16" i="7" s="1"/>
  <c r="W15" i="7"/>
  <c r="Z15" i="7" s="1"/>
  <c r="W14" i="7"/>
  <c r="Z14" i="7" s="1"/>
  <c r="W13" i="7"/>
  <c r="X13" i="7" s="1"/>
  <c r="W12" i="7"/>
  <c r="Z12" i="7" s="1"/>
  <c r="W11" i="7"/>
  <c r="Z11" i="7" s="1"/>
  <c r="Y13" i="7" l="1"/>
  <c r="Z13" i="7"/>
  <c r="X24" i="7"/>
  <c r="Y24" i="7"/>
  <c r="X16" i="7"/>
  <c r="Y16" i="7"/>
  <c r="Y12" i="7"/>
  <c r="X12" i="7"/>
  <c r="X17" i="7"/>
  <c r="Y17" i="7"/>
  <c r="X20" i="7"/>
  <c r="Y20" i="7"/>
  <c r="X15" i="7"/>
  <c r="Y15" i="7"/>
  <c r="Y14" i="7"/>
  <c r="X14" i="7"/>
  <c r="X11" i="7"/>
  <c r="Y11" i="7"/>
  <c r="X23" i="7"/>
  <c r="Y23" i="7"/>
  <c r="W11" i="1" l="1"/>
  <c r="W18" i="1"/>
  <c r="Y18" i="1" s="1"/>
  <c r="X18" i="1" l="1"/>
  <c r="Z18" i="1"/>
  <c r="Z21" i="1" l="1"/>
  <c r="W23" i="1" l="1"/>
  <c r="Z23" i="1" s="1"/>
  <c r="W19" i="1"/>
  <c r="Z19" i="1" s="1"/>
  <c r="W16" i="1"/>
  <c r="Z16" i="1" s="1"/>
  <c r="W24" i="1"/>
  <c r="X16" i="1" l="1"/>
  <c r="Y16" i="1"/>
  <c r="Y24" i="1"/>
  <c r="Z24" i="1"/>
  <c r="X24" i="1"/>
  <c r="X23" i="1"/>
  <c r="X19" i="1"/>
  <c r="Y23" i="1"/>
  <c r="Y19" i="1"/>
  <c r="W12" i="1" l="1"/>
  <c r="Z12" i="1" s="1"/>
  <c r="W13" i="1"/>
  <c r="Z13" i="1" s="1"/>
  <c r="W14" i="1"/>
  <c r="Z14" i="1" s="1"/>
  <c r="W15" i="1"/>
  <c r="Z15" i="1" s="1"/>
  <c r="W17" i="1"/>
  <c r="Z17" i="1" s="1"/>
  <c r="W20" i="1"/>
  <c r="Z20" i="1" s="1"/>
  <c r="W21" i="1"/>
  <c r="Z11" i="1"/>
  <c r="Y12" i="1" l="1"/>
  <c r="X12" i="1"/>
  <c r="Y20" i="1"/>
  <c r="X20" i="1"/>
  <c r="Y13" i="1"/>
  <c r="X13" i="1"/>
  <c r="Y17" i="1"/>
  <c r="X17" i="1"/>
  <c r="Y11" i="1"/>
  <c r="X11" i="1"/>
  <c r="Y15" i="1"/>
  <c r="X15" i="1"/>
  <c r="Y21" i="1"/>
  <c r="X21" i="1"/>
  <c r="Y14" i="1"/>
  <c r="X14" i="1"/>
  <c r="X9" i="1" l="1"/>
</calcChain>
</file>

<file path=xl/sharedStrings.xml><?xml version="1.0" encoding="utf-8"?>
<sst xmlns="http://schemas.openxmlformats.org/spreadsheetml/2006/main" count="207" uniqueCount="141">
  <si>
    <t>Beachten Sie die Ausfüllhinweise unter Erläuterungen!</t>
  </si>
  <si>
    <t>IST</t>
  </si>
  <si>
    <t>Verpflegungstag</t>
  </si>
  <si>
    <t>Summe für 20 Tage</t>
  </si>
  <si>
    <t>Status</t>
  </si>
  <si>
    <t>Getreide, Getreideprodukte und Kartoffeln</t>
  </si>
  <si>
    <t>20 x Kartoffeln, Getreide, Getreideprodukte, Reis</t>
  </si>
  <si>
    <t>davon max. 4 x Kartoffelerzeugnisse</t>
  </si>
  <si>
    <t>davon mind. 4 x Vollkornprodukte</t>
  </si>
  <si>
    <t>davon mind. 8 x Rohkost und Salat</t>
  </si>
  <si>
    <t>Obst</t>
  </si>
  <si>
    <t>Milch und Milchprodukte</t>
  </si>
  <si>
    <t>ungesüßte Getränke</t>
  </si>
  <si>
    <t>Sollwert nach DGE</t>
  </si>
  <si>
    <t>Häufigkeit innerhalb von 20 Verpflegungstagen</t>
  </si>
  <si>
    <t>Tag 1</t>
  </si>
  <si>
    <t>Tag 2</t>
  </si>
  <si>
    <t>Tag 3</t>
  </si>
  <si>
    <t>Tag 4</t>
  </si>
  <si>
    <t>Gericht</t>
  </si>
  <si>
    <t>Tag 5</t>
  </si>
  <si>
    <t>Tag 6</t>
  </si>
  <si>
    <t>Tag 7</t>
  </si>
  <si>
    <t>Tag 8</t>
  </si>
  <si>
    <t>Tag 9</t>
  </si>
  <si>
    <t>Tag 10</t>
  </si>
  <si>
    <t>Tag 11</t>
  </si>
  <si>
    <t>Tag 12</t>
  </si>
  <si>
    <t>Tag 13</t>
  </si>
  <si>
    <t>Tag 14</t>
  </si>
  <si>
    <t>Tag 15</t>
  </si>
  <si>
    <t>Tag 16</t>
  </si>
  <si>
    <t>Tag 17</t>
  </si>
  <si>
    <t>Tag 18</t>
  </si>
  <si>
    <t>Tag 19</t>
  </si>
  <si>
    <t>Tag 20</t>
  </si>
  <si>
    <t>Optimierungs-bedarf für 20 Tage</t>
  </si>
  <si>
    <t>frittierte und/oder panierte Produkte</t>
  </si>
  <si>
    <t>Angaben zu den angebotenen Lebensmittelgruppen</t>
  </si>
  <si>
    <t>Gemüse, Salat und Hülsenfrüchte</t>
  </si>
  <si>
    <t>20 x Gemüse, Hülsenfrüchte, Rohkost und Salat</t>
  </si>
  <si>
    <t>Anmerkung</t>
  </si>
  <si>
    <t>mind. 8 x Obst</t>
  </si>
  <si>
    <t>1 x Milch und Milchprodukte</t>
  </si>
  <si>
    <t>1 x Vollkornprodukte</t>
  </si>
  <si>
    <t>Gemüse</t>
  </si>
  <si>
    <t>1 x Gemüse</t>
  </si>
  <si>
    <t>Milch und Milchprodukte:</t>
  </si>
  <si>
    <t>1 x Obst</t>
  </si>
  <si>
    <t>1 x Getreide, Getreideprodukte und Kartoffeln</t>
  </si>
  <si>
    <r>
      <rPr>
        <b/>
        <sz val="11"/>
        <color theme="1"/>
        <rFont val="Calibri"/>
        <family val="2"/>
        <scheme val="minor"/>
      </rPr>
      <t>Nicht vergessen:</t>
    </r>
    <r>
      <rPr>
        <sz val="11"/>
        <color theme="1"/>
        <rFont val="Calibri"/>
        <family val="2"/>
        <scheme val="minor"/>
      </rPr>
      <t xml:space="preserve"> Kartoffelerzeugnisse wie z.B. Pommes frites oder Kroketten werden </t>
    </r>
    <r>
      <rPr>
        <b/>
        <sz val="11"/>
        <color theme="1"/>
        <rFont val="Calibri"/>
        <family val="2"/>
        <scheme val="minor"/>
      </rPr>
      <t>zusätzlich</t>
    </r>
    <r>
      <rPr>
        <sz val="11"/>
        <color theme="1"/>
        <rFont val="Calibri"/>
        <family val="2"/>
        <scheme val="minor"/>
      </rPr>
      <t xml:space="preserve"> bei </t>
    </r>
    <r>
      <rPr>
        <b/>
        <sz val="11"/>
        <color theme="1"/>
        <rFont val="Calibri"/>
        <family val="2"/>
        <scheme val="minor"/>
      </rPr>
      <t>paniert/frittiert</t>
    </r>
    <r>
      <rPr>
        <sz val="11"/>
        <color theme="1"/>
        <rFont val="Calibri"/>
        <family val="2"/>
        <scheme val="minor"/>
      </rPr>
      <t xml:space="preserve"> eingetragen!</t>
    </r>
  </si>
  <si>
    <t>Speisenauswahl und Zubereitung</t>
  </si>
  <si>
    <t>industriell hergestellte Fleischersatzprodukte</t>
  </si>
  <si>
    <t>max. 4 x Fleischersatzprodukte</t>
  </si>
  <si>
    <t>1 x Nüsse, Kerne, Ölsamen</t>
  </si>
  <si>
    <t>insgesamt 20 x ungesüßte Getränke</t>
  </si>
  <si>
    <t>Beispiel Mandarinenquark mit gerösteten Walnüssen:</t>
  </si>
  <si>
    <t>Beispiel Vollkorn-Spirelli mit Tomatensoße und Rohkostsalat:</t>
  </si>
  <si>
    <t>1 x Rohkost und Salat</t>
  </si>
  <si>
    <t>Industriell hergestellte Fleischersatzprodukte</t>
  </si>
  <si>
    <r>
      <t xml:space="preserve">Enthält das Gericht Komponenten in Form von hochverarbeiteten, küchenfertigen Produkten wie Soja-"Fleisch", Soja-"Schnetzel", "Würstchen", "Schnitzel", "Geschnetzeltes", "Hack", "Bällchen", Bratlinge auf Soja-, Tofu-, Lupinen- oder Milchbasis, aus Quorn oder Seitan o.ä. wird bei </t>
    </r>
    <r>
      <rPr>
        <b/>
        <sz val="11"/>
        <color theme="1"/>
        <rFont val="Calibri"/>
        <family val="2"/>
        <scheme val="minor"/>
      </rPr>
      <t>industriell hergestellten Fleischersatzprodukten</t>
    </r>
    <r>
      <rPr>
        <sz val="11"/>
        <color theme="1"/>
        <rFont val="Calibri"/>
        <family val="2"/>
        <scheme val="minor"/>
      </rPr>
      <t xml:space="preserve"> die </t>
    </r>
    <r>
      <rPr>
        <b/>
        <sz val="11"/>
        <color theme="1"/>
        <rFont val="Calibri"/>
        <family val="2"/>
        <scheme val="minor"/>
      </rPr>
      <t>Menge 1</t>
    </r>
    <r>
      <rPr>
        <sz val="11"/>
        <color theme="1"/>
        <rFont val="Calibri"/>
        <family val="2"/>
        <scheme val="minor"/>
      </rPr>
      <t xml:space="preserve"> eingetragen.</t>
    </r>
  </si>
  <si>
    <t>Beispiel Sojabolognese mit Vollkornspaghetti und einem gemischten Salat</t>
  </si>
  <si>
    <t>1 x Vollkornprodukt</t>
  </si>
  <si>
    <t>1 x Fleischersatzprodukt</t>
  </si>
  <si>
    <t>Speiseplan-Check Mittagsverpflegung - Auswertung des Mittagsverpflegungsangebots einer ovo-lacto-vegetarischen Menülinie für 20 Verpflegungstage</t>
  </si>
  <si>
    <t>Alle Sorten, wie z. B. Apfel, Birne, Pflaumen, Kirschen, Banane, Mandarine, bevorzugt frisch, geschnitten, tiefgekühlt oder aus der Konserve (ohne Zuckerzusatz), als Fruchtmus oder -kompott, Püree, Obstsalat.</t>
  </si>
  <si>
    <r>
      <t xml:space="preserve">Ist im Gericht eine Stärkebeilage enthalten, tragen Sie zunächst  eine </t>
    </r>
    <r>
      <rPr>
        <b/>
        <sz val="11"/>
        <color theme="1"/>
        <rFont val="Calibri"/>
        <family val="2"/>
        <scheme val="minor"/>
      </rPr>
      <t>1</t>
    </r>
    <r>
      <rPr>
        <sz val="11"/>
        <color theme="1"/>
        <rFont val="Calibri"/>
        <family val="2"/>
        <scheme val="minor"/>
      </rPr>
      <t xml:space="preserve"> bei </t>
    </r>
    <r>
      <rPr>
        <b/>
        <sz val="11"/>
        <color theme="1"/>
        <rFont val="Calibri"/>
        <family val="2"/>
        <scheme val="minor"/>
      </rPr>
      <t xml:space="preserve">Getreide, Getreideprodukte und Kartoffeln </t>
    </r>
    <r>
      <rPr>
        <sz val="11"/>
        <color theme="1"/>
        <rFont val="Calibri"/>
        <family val="2"/>
        <scheme val="minor"/>
      </rPr>
      <t xml:space="preserve">ein. Handelt es sich zusätzlich um ein </t>
    </r>
    <r>
      <rPr>
        <b/>
        <sz val="11"/>
        <color theme="1"/>
        <rFont val="Calibri"/>
        <family val="2"/>
        <scheme val="minor"/>
      </rPr>
      <t>Vollkornprodukt</t>
    </r>
    <r>
      <rPr>
        <sz val="11"/>
        <color theme="1"/>
        <rFont val="Calibri"/>
        <family val="2"/>
        <scheme val="minor"/>
      </rPr>
      <t xml:space="preserve"> wird auch hier entsprechend eine Eintragung vorgenommen. Gleiches gilt bei einem </t>
    </r>
    <r>
      <rPr>
        <b/>
        <sz val="11"/>
        <color theme="1"/>
        <rFont val="Calibri"/>
        <family val="2"/>
        <scheme val="minor"/>
      </rPr>
      <t>Kartoffelerzeugnis.</t>
    </r>
    <r>
      <rPr>
        <sz val="11"/>
        <color theme="1"/>
        <rFont val="Calibri"/>
        <family val="2"/>
        <scheme val="minor"/>
      </rPr>
      <t xml:space="preserve">  </t>
    </r>
    <r>
      <rPr>
        <b/>
        <sz val="11"/>
        <color theme="1"/>
        <rFont val="Calibri"/>
        <family val="2"/>
        <scheme val="minor"/>
      </rPr>
      <t/>
    </r>
  </si>
  <si>
    <r>
      <t xml:space="preserve">Zählen Sie </t>
    </r>
    <r>
      <rPr>
        <b/>
        <sz val="11"/>
        <color theme="1"/>
        <rFont val="Calibri"/>
        <family val="2"/>
        <scheme val="minor"/>
      </rPr>
      <t>ganze Portionen</t>
    </r>
    <r>
      <rPr>
        <sz val="11"/>
        <color theme="1"/>
        <rFont val="Calibri"/>
        <family val="2"/>
        <scheme val="minor"/>
      </rPr>
      <t xml:space="preserve"> und orientieren Sie sich an </t>
    </r>
    <r>
      <rPr>
        <b/>
        <sz val="11"/>
        <color theme="1"/>
        <rFont val="Calibri"/>
        <family val="2"/>
        <scheme val="minor"/>
      </rPr>
      <t>empfohlenen Portionsgrößen</t>
    </r>
    <r>
      <rPr>
        <sz val="11"/>
        <color theme="1"/>
        <rFont val="Calibri"/>
        <family val="2"/>
        <scheme val="minor"/>
      </rPr>
      <t>. Hinweise dazu folgen bei den Ausfüllhinweisen zu den einzelnen Kriterien.</t>
    </r>
  </si>
  <si>
    <t>Rohkost: alle Gemüsesorten als Rohkost, z. B. Tomaten, Gurke als Salat oder in Stifte, Scheiben geschnitten, Krautsalat, Kopf-,Eisberg-, Eichblatt-,Feldsalat, Endivie im gemischten Salat</t>
  </si>
  <si>
    <t xml:space="preserve">Hülsenfrüchte: getrocknete Erbsen, weiße Bohnen, Dicke Bohnen, Kidneybohnen, Sojabohnen, Lupine, Kichererbsen </t>
  </si>
  <si>
    <t>Beispiel Reis-Gemüse-Pfanne und ein gemischter Salat:</t>
  </si>
  <si>
    <t>mind. 8 x  Milch und Milchprodukte</t>
  </si>
  <si>
    <t>max. 4 x frittierte und/oder panierte Produkte</t>
  </si>
  <si>
    <t>Vollkornprodukte wie Vollkornnudeln, Naturreis, Vollkornbrot/-Semmeln, Vollkornpizza, Goldhirse, Grünkern (als Bratling oder Suppeneinlage)</t>
  </si>
  <si>
    <t>Frisch oder tiefgekühlt, wie z. B. Gelbe Rüben, Brokkoli, Kohlrabi, Erbsen-Gelbe Rüben-Gemüse, Paprika, Champignons, grüne Bohnen usw. sowie Hülsenfrüchte (Linsen, Bohnen, Erbsen) als Eintopf oder Salat in gekochter Form</t>
  </si>
  <si>
    <t>Milch, Milchprodukte wie Naturjoghurt, Käse wie Emmentaler, Bergkäse, Feta, Camembert, Speisequark z.B. in Aufläufen, Salatdressings, Dips, Soßen, Joghurt- oder Quarkspeisen.</t>
  </si>
  <si>
    <t>Name der Einrichtung/des Betriebs:</t>
  </si>
  <si>
    <t>davon mind. 8 x Hülsenfrüchte</t>
  </si>
  <si>
    <t>davon mind. 4 x als Stückobst</t>
  </si>
  <si>
    <t>Ausfüllhinweise für den Speiseplan-Check Mittagsverpflegung bei einer ovo-lacto-vegetarischen Menülinie</t>
  </si>
  <si>
    <t>Mit dem Speiseplan-Check Mittagsverpflegung werten Sie das Verpflegungsangebot einer ovo-lacto-vegetarischen Menülinie für 20 Tage aus. Tragen Sie dazu zunächst das Gericht mit allen Komponenten (Vorspeise, Hauptgericht, Dessert) in die Spalte des entsprechenden Verpflegungstages ein.</t>
  </si>
  <si>
    <t>Anschließend gehen Sie jede Spalte von oben nach unten durch und nehmen bei jedem Kriterium eine Eintragung vor. Entscheiden Sie ob das Kriterium erfüllt ist oder nicht und tragen Sie entsprechend eine 1 für erfüllt bzw. vorhanden und eine 0 für nicht erfüllt bzw. nicht vorhanden ein. Statt eine 0 einzutragen können Sie das Feld auch leer lassen.</t>
  </si>
  <si>
    <t>Getreide, Getreideprodukte (Brot, Semmeln, Baguette), Parboiled Reis oder Naturreis (z. B als Reispfanne, als Beilage), Teigwaren (z. B. Nudeln als Beilage, Lasagne), weitere Getreideprodukte (z. B. Couscous-Salat, Hirseauflauf, Grünkern-Bratlinge, Polentaschnitten), Kartoffeln (roh oder vorgegart), wie z. B. Salz-/Pellkartoffeln, Folienkartoffel, Kartoffelsalat sowie Gerichte auf Kartoffelbasis (Kartoffel-Gemüse-Auflauf, Kartoffel-Eintopf)</t>
  </si>
  <si>
    <t>Orientierungswerte für Lebensmittelmengen pro Tischgast</t>
  </si>
  <si>
    <t>ca. 2800 g in 20 Verpflegungstagen</t>
  </si>
  <si>
    <r>
      <t xml:space="preserve">Tragen Sie zunächst immer eine </t>
    </r>
    <r>
      <rPr>
        <b/>
        <sz val="11"/>
        <color theme="1"/>
        <rFont val="Calibri"/>
        <family val="2"/>
        <scheme val="minor"/>
      </rPr>
      <t>1</t>
    </r>
    <r>
      <rPr>
        <sz val="11"/>
        <color theme="1"/>
        <rFont val="Calibri"/>
        <family val="2"/>
        <scheme val="minor"/>
      </rPr>
      <t xml:space="preserve"> bei</t>
    </r>
    <r>
      <rPr>
        <b/>
        <sz val="11"/>
        <color theme="1"/>
        <rFont val="Calibri"/>
        <family val="2"/>
        <scheme val="minor"/>
      </rPr>
      <t xml:space="preserve"> Gemüse, Hülsenfrüchte, Rohkost oder Salat </t>
    </r>
    <r>
      <rPr>
        <sz val="11"/>
        <color theme="1"/>
        <rFont val="Calibri"/>
        <family val="2"/>
        <scheme val="minor"/>
      </rPr>
      <t xml:space="preserve">ein. Enthält das Gericht eine Salat- oder Rohkostkomponente wird diese zusätzlich bei </t>
    </r>
    <r>
      <rPr>
        <b/>
        <sz val="11"/>
        <color theme="1"/>
        <rFont val="Calibri"/>
        <family val="2"/>
        <scheme val="minor"/>
      </rPr>
      <t xml:space="preserve">Rohkost und Salat </t>
    </r>
    <r>
      <rPr>
        <sz val="11"/>
        <color theme="1"/>
        <rFont val="Calibri"/>
        <family val="2"/>
        <scheme val="minor"/>
      </rPr>
      <t>mit einer</t>
    </r>
    <r>
      <rPr>
        <b/>
        <sz val="11"/>
        <color theme="1"/>
        <rFont val="Calibri"/>
        <family val="2"/>
        <scheme val="minor"/>
      </rPr>
      <t xml:space="preserve"> 1 </t>
    </r>
    <r>
      <rPr>
        <sz val="11"/>
        <color theme="1"/>
        <rFont val="Calibri"/>
        <family val="2"/>
        <scheme val="minor"/>
      </rPr>
      <t>eingetragen. Entsprechend gehen Sie vor, wenn das Gericht Hülsenfrüchte enthält.</t>
    </r>
  </si>
  <si>
    <t xml:space="preserve">ca. 4000 g in 20 Verpflegungstagen, davon Hülsenfrüchte ca. 1600 g in 20 Verpflegungstagen </t>
  </si>
  <si>
    <t>mind. 4 x Nüsse oder Ölsaaten</t>
  </si>
  <si>
    <t>Um das ovo-lacto-vegetarische Verpflegungsangebot hinsichtlich der Fettqualität zu optimieren, sollte dieses auch Nüsse oder Ölsaaten, wie z.B. Leinsamen, enthalten. Diese können als Topping auf Desserts, Salaten oder Aufläufen oder in gemahlener Form in Bratlingen oder Nussmus verwendet werden.</t>
  </si>
  <si>
    <t xml:space="preserve">ca. 800 g in 20 Verpflegungstagen </t>
  </si>
  <si>
    <t>Es wird empfohlen mindestens einmal pro Woche 25 g Nüsse oder Ölsaaten in der Mittagsverpflegung einzusetzen</t>
  </si>
  <si>
    <t xml:space="preserve">Fettgehalt: </t>
  </si>
  <si>
    <r>
      <t xml:space="preserve">Milch, Naturjoghut, Buttermilch, Dickmilch, Kefir: max. 3,8 % </t>
    </r>
    <r>
      <rPr>
        <i/>
        <sz val="11"/>
        <color theme="1"/>
        <rFont val="Calibri"/>
        <family val="2"/>
        <scheme val="minor"/>
      </rPr>
      <t>Fett absolut</t>
    </r>
    <r>
      <rPr>
        <sz val="11"/>
        <color theme="1"/>
        <rFont val="Calibri"/>
        <family val="2"/>
        <scheme val="minor"/>
      </rPr>
      <t xml:space="preserve"> (ohne Zucker und Süßungsmittel)</t>
    </r>
  </si>
  <si>
    <r>
      <t xml:space="preserve">Speisequark: max. 5 % </t>
    </r>
    <r>
      <rPr>
        <i/>
        <sz val="11"/>
        <color theme="1"/>
        <rFont val="Calibri"/>
        <family val="2"/>
        <scheme val="minor"/>
      </rPr>
      <t>Fett absolut</t>
    </r>
    <r>
      <rPr>
        <sz val="11"/>
        <color theme="1"/>
        <rFont val="Calibri"/>
        <family val="2"/>
        <scheme val="minor"/>
      </rPr>
      <t xml:space="preserve"> (ohne Zucker und Süßungsmittel)</t>
    </r>
  </si>
  <si>
    <r>
      <t xml:space="preserve">Käse: max. 30 % </t>
    </r>
    <r>
      <rPr>
        <i/>
        <sz val="11"/>
        <color theme="1"/>
        <rFont val="Calibri"/>
        <family val="2"/>
        <scheme val="minor"/>
      </rPr>
      <t xml:space="preserve">Fett absolut </t>
    </r>
  </si>
  <si>
    <t xml:space="preserve">Fette und Öle </t>
  </si>
  <si>
    <t>Rapsöl ist Standardfett/-öl:</t>
  </si>
  <si>
    <t xml:space="preserve">ca. 140 g in 20 Verpflegungstagen </t>
  </si>
  <si>
    <t>Weitere Öle: Lein-, Walnuss-, Soja-, Olivenöl</t>
  </si>
  <si>
    <t xml:space="preserve">Fette: Margarine und Butter </t>
  </si>
  <si>
    <t xml:space="preserve">Sonstiges </t>
  </si>
  <si>
    <t>Eier:</t>
  </si>
  <si>
    <t xml:space="preserve">Für Eier gibt es keine Empfehlung zur Verzehrsmenge. </t>
  </si>
  <si>
    <t>Getränke:</t>
  </si>
  <si>
    <t xml:space="preserve">Wasser, Früchte- und Kräutertee (je ohne Zucker und Süßungsmittel) </t>
  </si>
  <si>
    <t>Getränke sind jederzeit verfügbar</t>
  </si>
  <si>
    <t>Berücksichtung von Buffetangeboten:</t>
  </si>
  <si>
    <t>Die Berücksichtigung von Buffetangeboten geschieht im Speiseplan-Check wie folgt:
1. Dessert, Suppe oder Salat bzw. deren Komponenten (Milchprodukte, Obst, Gemüse/Rohkost), die zusätzlich in Form eines Buffets angeboten werden,  werden im Speiseplan-Check berücksichtigt, wenn sie im Menüpreis enthalten und damit Bestandteil eines kompletten Menüs sind.
2. Dessert, Suppe oder Salat bzw. deren Komponenten (Milchprodukte, Obst, Gemüse/Rohkost) werden (zusätzlich zu Punkt 1) auch dann berücksichtigt, wenn sie nicht Teil eines Menüs sind sondern beim Gericht ein Hinweis auf die optimale zusätzliche Auswahl an Beilagen zu diesem Gericht enthalten ist, die in Buffetform angeboten werden.</t>
  </si>
  <si>
    <t xml:space="preserve">Berechnung von Portionsgrößen </t>
  </si>
  <si>
    <t xml:space="preserve">Portionsgröße = Lebensmittelmenge / Lebensmittelhäufigkeit </t>
  </si>
  <si>
    <t xml:space="preserve">Hinweis: Alle Lebensmittelmengen- und häufigkeiten beziehen sich auf einen PAL von 1,4 </t>
  </si>
  <si>
    <t>(Beispiel Gemüse:  4000 g in 20 Tagen / 20 x in 20 Tagen = 200 g pro Tag / pro Mittagessen / pro Tischgast)</t>
  </si>
  <si>
    <t>Folienkartoffel mit Kräuterquark
und kleinem Salat</t>
  </si>
  <si>
    <t>Gemüsequiche mit Salat</t>
  </si>
  <si>
    <t>Milchreis mit Sauerkirschen</t>
  </si>
  <si>
    <t>Gebackener Hirtenkäse mit Salat und Baguette</t>
  </si>
  <si>
    <t>Thai-Gemüsecurry mit Reis</t>
  </si>
  <si>
    <t>Chili sin carne mit Grünkern, Kidneybohnen und Mais, dazu Reis</t>
  </si>
  <si>
    <t>Omelett
mit Tomate, Mozzarella
und buntem Salat</t>
  </si>
  <si>
    <t>Vollkorn-Fusilli mit Champignon-Zucchini- Rahmsoße</t>
  </si>
  <si>
    <t>Überbackener Blumenkohl mit Petersilienkartoffeln</t>
  </si>
  <si>
    <t>Gebackene Apfelküchle
mit Vanillesauce und
Zimt/Zucker</t>
  </si>
  <si>
    <t>Vegetarische Maultaschen mit Röstzwiebeln und Gurkensalat</t>
  </si>
  <si>
    <t>Bulgur-Gemüse-Pfanne</t>
  </si>
  <si>
    <t>Hausgemachte
"Pizza Funghi"
mit frischen Champignons</t>
  </si>
  <si>
    <t>Spinatknödel
mit Tomatenragout</t>
  </si>
  <si>
    <t>Reibekuchen mit Apfelkompott</t>
  </si>
  <si>
    <t>Kartoffeltaschen gefüllt mit Kräuterfrischkäse, dazu bunter Blattsalat</t>
  </si>
  <si>
    <t>Linsen-Kartoffelsuppe, dazu Brot</t>
  </si>
  <si>
    <t>Blumenkohl-Curry mit Ananas- Mango-Chutney, dazu Vollkornreis</t>
  </si>
  <si>
    <t>Apfelstrudel mit Vanillesauce</t>
  </si>
  <si>
    <t>Gemüsegyros
mit Tzaziki
und Tomatenreis</t>
  </si>
  <si>
    <t>Quinoa, Amaranth und Buchweizen sind sogenannte Pseudogetreide. Sie sind glutenfrei und werden als Beilage oder in Aufläufen eingesetzt. Amaranth und Quinoa werden aufgrund der mit Vollkorngetreide vergleichbaren Nährstoffe ebenfalls als Vollkornprodukte gewertet. Buchweizen wird geschält und ungeschält im Handel angeboten. Soll dieser als Vollkornprodukt gewertet werden, ist die ungeschälte Variante einzusetzen.</t>
  </si>
  <si>
    <t xml:space="preserve">Kartoffelerzeugnisse in Form von Halbfertig- oder Fertigprodukten, wie z. B. Kroketten, Pommes frites, Kartoffelecken, Reibekuchen, Gnocchi, Klöße, Trockenspeisekartoffel-, Kartoffelpüree-, Kartoffelknödel-Erzeugnisse, Erzeugnisse aus vorgeformten Kartoffelteigen, gebratene Kartoffelerzeugnisse und Kartoffel-Knabbererzeugnisse </t>
  </si>
  <si>
    <t>Zu Stückobst zählt rohes, unverarbeitetes Obst im Ganzen oder verzehrsfertig in Stücke geschnitten, ohne Zugabe von weiteren Lebensmitteln.</t>
  </si>
  <si>
    <t>Erfassungszeitraum:</t>
  </si>
  <si>
    <t>Name der Behörde/des Betriebs:</t>
  </si>
  <si>
    <t>Da es sich bei grünen Bohnen und Erbsen botanisch gesehen ebenfalls um Hülsenfrüchte handelt, können diese auch eingesetzt werden. Ihr Nährstoffprofil unterscheidet sich jedoch von den klassischen (getrockneten) Hülsenfrüchten wie bspw. den Kichererbsen. Deswegen orientieren Sie sich bei den frischen Hülsenfrüchten bitte an den Orientierungswerten für Gemüse (nicht für Hülsenfrüchte). Grüne Bohnen und Erbsen dürfen jedoch, anders als die getrockneten Hülsenfrüchte, nicht vorgegart eingesetzt werden. Hier ist die Qualität „frisch oder tiefgekühlt“ gefordert.</t>
  </si>
  <si>
    <t xml:space="preserve">Salat aus gekochtem Gemüse wird unter Gemüse, nicht unter Rohkost gezählt. </t>
  </si>
  <si>
    <t xml:space="preserve">modifiziert nach dem DGE-Qualitätsstandard für die Verpflegung in Betrieben, Behörden und Hochschulen </t>
  </si>
  <si>
    <t>modifiziert nach dem DGE-Qualitätsstandard für die Verpflegung in Betrieben, Behörden und Hochschulen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</si>
</sst>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2"/>
      <color theme="1"/>
      <name val="Calibri"/>
      <family val="2"/>
      <scheme val="minor"/>
    </font>
    <font>
      <sz val="12"/>
      <color theme="1"/>
      <name val="Calibri"/>
      <family val="2"/>
      <scheme val="minor"/>
    </font>
    <font>
      <b/>
      <sz val="12"/>
      <color rgb="FFFF0000"/>
      <name val="Calibri"/>
      <family val="2"/>
      <scheme val="minor"/>
    </font>
    <font>
      <b/>
      <sz val="11"/>
      <color theme="1"/>
      <name val="Calibri"/>
      <family val="2"/>
      <scheme val="minor"/>
    </font>
    <font>
      <b/>
      <sz val="12"/>
      <color theme="3" tint="0.39997558519241921"/>
      <name val="Calibri"/>
      <family val="2"/>
      <scheme val="minor"/>
    </font>
    <font>
      <u/>
      <sz val="11"/>
      <color theme="1"/>
      <name val="Calibri"/>
      <family val="2"/>
      <scheme val="minor"/>
    </font>
    <font>
      <sz val="16"/>
      <color theme="1"/>
      <name val="Calibri"/>
      <family val="2"/>
      <scheme val="minor"/>
    </font>
    <font>
      <b/>
      <sz val="16"/>
      <color theme="1"/>
      <name val="Calibri"/>
      <family val="2"/>
      <scheme val="minor"/>
    </font>
    <font>
      <sz val="16"/>
      <name val="Calibri"/>
      <family val="2"/>
      <scheme val="minor"/>
    </font>
    <font>
      <sz val="11"/>
      <name val="Calibri"/>
      <family val="2"/>
      <scheme val="minor"/>
    </font>
    <font>
      <i/>
      <sz val="11"/>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5" tint="0.59999389629810485"/>
        <bgColor indexed="64"/>
      </patternFill>
    </fill>
    <fill>
      <patternFill patternType="solid">
        <fgColor rgb="FFEFF4FB"/>
        <bgColor indexed="64"/>
      </patternFill>
    </fill>
    <fill>
      <patternFill patternType="solid">
        <fgColor rgb="FFEAEAEA"/>
        <bgColor indexed="64"/>
      </patternFill>
    </fill>
    <fill>
      <patternFill patternType="solid">
        <fgColor rgb="FFFFFF99"/>
        <bgColor indexed="64"/>
      </patternFill>
    </fill>
  </fills>
  <borders count="29">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00">
    <xf numFmtId="0" fontId="0" fillId="0" borderId="0" xfId="0"/>
    <xf numFmtId="0" fontId="4" fillId="2" borderId="0" xfId="0" applyFont="1" applyFill="1" applyAlignment="1">
      <alignment wrapText="1"/>
    </xf>
    <xf numFmtId="0" fontId="0" fillId="2" borderId="0" xfId="0" applyFill="1"/>
    <xf numFmtId="0" fontId="0" fillId="2" borderId="0" xfId="0" applyFill="1" applyAlignment="1">
      <alignment wrapText="1"/>
    </xf>
    <xf numFmtId="0" fontId="0" fillId="0" borderId="0" xfId="0" applyFont="1" applyFill="1" applyAlignment="1">
      <alignment wrapText="1"/>
    </xf>
    <xf numFmtId="0" fontId="6" fillId="2" borderId="0" xfId="0" applyFont="1" applyFill="1" applyAlignment="1">
      <alignment wrapText="1"/>
    </xf>
    <xf numFmtId="0" fontId="0" fillId="2" borderId="0" xfId="0" applyFont="1" applyFill="1" applyAlignment="1">
      <alignment wrapText="1"/>
    </xf>
    <xf numFmtId="0" fontId="4" fillId="6" borderId="0" xfId="0" applyFont="1" applyFill="1" applyAlignment="1">
      <alignment wrapText="1"/>
    </xf>
    <xf numFmtId="0" fontId="4" fillId="3" borderId="0" xfId="0" applyFont="1" applyFill="1" applyAlignment="1">
      <alignment wrapText="1"/>
    </xf>
    <xf numFmtId="0" fontId="4" fillId="7" borderId="0" xfId="0" applyFont="1" applyFill="1" applyAlignment="1">
      <alignment wrapText="1"/>
    </xf>
    <xf numFmtId="0" fontId="4" fillId="4" borderId="0" xfId="0" applyFont="1" applyFill="1" applyAlignment="1">
      <alignment wrapText="1"/>
    </xf>
    <xf numFmtId="0" fontId="2" fillId="2" borderId="5" xfId="0" applyFont="1" applyFill="1" applyBorder="1" applyAlignment="1" applyProtection="1">
      <alignment wrapText="1"/>
    </xf>
    <xf numFmtId="0" fontId="2" fillId="2" borderId="1" xfId="0" applyFont="1" applyFill="1" applyBorder="1" applyAlignment="1" applyProtection="1">
      <alignment wrapText="1"/>
    </xf>
    <xf numFmtId="0" fontId="2" fillId="2" borderId="5"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8" xfId="0" applyFont="1" applyFill="1" applyBorder="1" applyAlignment="1" applyProtection="1">
      <alignment horizontal="center" vertical="center" wrapText="1"/>
    </xf>
    <xf numFmtId="0" fontId="2" fillId="2" borderId="19" xfId="0" applyFont="1" applyFill="1" applyBorder="1" applyAlignment="1" applyProtection="1">
      <alignment horizontal="center" vertical="center" wrapText="1"/>
    </xf>
    <xf numFmtId="0" fontId="2" fillId="2" borderId="15" xfId="0" applyFont="1" applyFill="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1" fillId="2" borderId="14" xfId="0" applyFont="1" applyFill="1" applyBorder="1" applyAlignment="1" applyProtection="1">
      <alignment horizontal="center" vertical="center" wrapText="1"/>
    </xf>
    <xf numFmtId="0" fontId="1" fillId="2" borderId="15" xfId="0" applyFont="1" applyFill="1" applyBorder="1" applyAlignment="1" applyProtection="1">
      <alignment horizontal="center" vertical="center" wrapText="1"/>
    </xf>
    <xf numFmtId="0" fontId="1" fillId="2" borderId="7"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2" xfId="0" applyFont="1" applyFill="1" applyBorder="1" applyAlignment="1" applyProtection="1">
      <alignment horizontal="center" vertical="center" wrapText="1"/>
    </xf>
    <xf numFmtId="0" fontId="5" fillId="2" borderId="18"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textRotation="90" wrapText="1"/>
    </xf>
    <xf numFmtId="0" fontId="0" fillId="2" borderId="5"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wrapText="1"/>
      <protection locked="0"/>
    </xf>
    <xf numFmtId="0" fontId="7" fillId="2" borderId="1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18"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4" fillId="8" borderId="0" xfId="0" applyFont="1" applyFill="1" applyAlignment="1">
      <alignment wrapText="1"/>
    </xf>
    <xf numFmtId="0" fontId="0" fillId="2" borderId="16" xfId="0" applyFont="1" applyFill="1" applyBorder="1" applyAlignment="1" applyProtection="1">
      <alignment horizontal="center" vertical="center" wrapText="1"/>
    </xf>
    <xf numFmtId="0" fontId="7" fillId="9" borderId="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2" fillId="10" borderId="5" xfId="0" applyFont="1" applyFill="1" applyBorder="1" applyAlignment="1" applyProtection="1">
      <alignment horizontal="center" vertical="center" textRotation="90" wrapText="1"/>
    </xf>
    <xf numFmtId="0" fontId="8" fillId="10" borderId="7" xfId="0" applyFont="1" applyFill="1" applyBorder="1" applyAlignment="1" applyProtection="1">
      <alignment horizontal="center" vertical="center" wrapText="1"/>
    </xf>
    <xf numFmtId="0" fontId="8" fillId="10" borderId="5" xfId="0" applyFont="1" applyFill="1" applyBorder="1" applyAlignment="1" applyProtection="1">
      <alignment horizontal="center" vertical="center" wrapText="1"/>
    </xf>
    <xf numFmtId="0" fontId="8" fillId="10" borderId="12" xfId="0" applyFont="1" applyFill="1" applyBorder="1" applyAlignment="1" applyProtection="1">
      <alignment horizontal="center" vertical="center" wrapText="1"/>
    </xf>
    <xf numFmtId="0" fontId="8" fillId="10" borderId="18" xfId="0" applyFont="1" applyFill="1" applyBorder="1" applyAlignment="1" applyProtection="1">
      <alignment horizontal="center" vertical="center" wrapText="1"/>
    </xf>
    <xf numFmtId="0" fontId="8" fillId="10" borderId="1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9" fillId="9" borderId="15" xfId="0" applyFont="1" applyFill="1" applyBorder="1" applyAlignment="1" applyProtection="1">
      <alignment horizontal="center" vertical="center" wrapText="1"/>
      <protection locked="0"/>
    </xf>
    <xf numFmtId="0" fontId="7" fillId="9" borderId="15"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xf>
    <xf numFmtId="0" fontId="10" fillId="2" borderId="0" xfId="0" applyFont="1" applyFill="1" applyAlignment="1">
      <alignment wrapText="1"/>
    </xf>
    <xf numFmtId="0" fontId="4" fillId="11" borderId="0" xfId="0" applyFont="1" applyFill="1" applyAlignment="1">
      <alignment wrapText="1"/>
    </xf>
    <xf numFmtId="0" fontId="2" fillId="10" borderId="5" xfId="0" applyFont="1" applyFill="1" applyBorder="1" applyAlignment="1" applyProtection="1">
      <alignment horizontal="center" vertical="center" wrapText="1"/>
    </xf>
    <xf numFmtId="0" fontId="1" fillId="5" borderId="17" xfId="0" applyFont="1" applyFill="1" applyBorder="1" applyAlignment="1" applyProtection="1">
      <alignment horizontal="left" vertical="center" wrapText="1"/>
    </xf>
    <xf numFmtId="0" fontId="2" fillId="2" borderId="0" xfId="0" applyFont="1" applyFill="1" applyBorder="1" applyProtection="1">
      <protection locked="0"/>
    </xf>
    <xf numFmtId="0" fontId="2" fillId="2" borderId="0" xfId="0" applyFont="1" applyFill="1" applyBorder="1" applyAlignment="1" applyProtection="1">
      <alignment wrapText="1"/>
      <protection locked="0"/>
    </xf>
    <xf numFmtId="0" fontId="2" fillId="2" borderId="0" xfId="0" applyFont="1" applyFill="1" applyBorder="1" applyAlignment="1" applyProtection="1">
      <alignment textRotation="90"/>
      <protection locked="0"/>
    </xf>
    <xf numFmtId="0" fontId="1" fillId="2" borderId="0" xfId="0" applyFont="1" applyFill="1" applyBorder="1" applyAlignment="1" applyProtection="1">
      <alignment horizontal="left"/>
      <protection locked="0"/>
    </xf>
    <xf numFmtId="0" fontId="2" fillId="2" borderId="21" xfId="0" applyFont="1" applyFill="1" applyBorder="1" applyProtection="1"/>
    <xf numFmtId="0" fontId="2" fillId="2" borderId="22" xfId="0" applyFont="1" applyFill="1" applyBorder="1" applyProtection="1"/>
    <xf numFmtId="0" fontId="2" fillId="2" borderId="0" xfId="0" applyFont="1" applyFill="1" applyBorder="1" applyProtection="1"/>
    <xf numFmtId="0" fontId="2" fillId="2" borderId="24" xfId="0" applyFont="1" applyFill="1" applyBorder="1" applyProtection="1"/>
    <xf numFmtId="0" fontId="2" fillId="2" borderId="23" xfId="0" applyFont="1" applyFill="1" applyBorder="1" applyProtection="1"/>
    <xf numFmtId="0" fontId="2" fillId="5" borderId="0" xfId="0" applyFont="1" applyFill="1" applyBorder="1" applyProtection="1"/>
    <xf numFmtId="0" fontId="2" fillId="5" borderId="24" xfId="0" applyFont="1" applyFill="1" applyBorder="1" applyProtection="1"/>
    <xf numFmtId="0" fontId="3" fillId="2" borderId="23" xfId="0" applyFont="1" applyFill="1" applyBorder="1" applyProtection="1"/>
    <xf numFmtId="0" fontId="2" fillId="2" borderId="25" xfId="0" applyFont="1" applyFill="1" applyBorder="1" applyAlignment="1" applyProtection="1">
      <alignment wrapText="1"/>
    </xf>
    <xf numFmtId="0" fontId="2" fillId="2" borderId="10" xfId="0" applyFont="1" applyFill="1" applyBorder="1" applyAlignment="1" applyProtection="1">
      <alignment wrapText="1"/>
    </xf>
    <xf numFmtId="0" fontId="2" fillId="2" borderId="26" xfId="0" applyFont="1" applyFill="1" applyBorder="1" applyAlignment="1" applyProtection="1">
      <alignment wrapText="1"/>
    </xf>
    <xf numFmtId="0" fontId="1" fillId="2" borderId="25" xfId="0" applyFont="1" applyFill="1" applyBorder="1" applyAlignment="1" applyProtection="1">
      <alignment wrapText="1"/>
    </xf>
    <xf numFmtId="0" fontId="2" fillId="2" borderId="0" xfId="0" applyFont="1" applyFill="1" applyBorder="1" applyAlignment="1" applyProtection="1">
      <alignment horizontal="center" vertical="center" wrapText="1"/>
    </xf>
    <xf numFmtId="0" fontId="1" fillId="2" borderId="25" xfId="0" applyFont="1" applyFill="1" applyBorder="1" applyAlignment="1" applyProtection="1">
      <alignment horizontal="center" vertical="center" wrapText="1"/>
    </xf>
    <xf numFmtId="0" fontId="2" fillId="10" borderId="10" xfId="0" applyFont="1" applyFill="1" applyBorder="1" applyAlignment="1" applyProtection="1">
      <alignment horizontal="center" vertical="center" textRotation="90" wrapText="1"/>
    </xf>
    <xf numFmtId="0" fontId="1" fillId="5" borderId="28" xfId="0" applyFont="1" applyFill="1" applyBorder="1" applyAlignment="1" applyProtection="1">
      <alignment horizontal="left" vertical="center" wrapText="1"/>
    </xf>
    <xf numFmtId="0" fontId="1" fillId="2" borderId="20" xfId="0" applyFont="1" applyFill="1" applyBorder="1" applyAlignment="1" applyProtection="1"/>
    <xf numFmtId="0" fontId="0" fillId="0" borderId="21" xfId="0" applyBorder="1" applyAlignment="1"/>
    <xf numFmtId="0" fontId="2" fillId="2" borderId="23" xfId="0" applyFont="1" applyFill="1" applyBorder="1" applyAlignment="1" applyProtection="1"/>
    <xf numFmtId="0" fontId="1" fillId="5" borderId="27" xfId="0" applyFont="1" applyFill="1" applyBorder="1" applyAlignment="1" applyProtection="1">
      <alignment horizontal="left" vertical="center" wrapText="1"/>
    </xf>
    <xf numFmtId="0" fontId="1" fillId="5" borderId="17" xfId="0" applyFont="1" applyFill="1" applyBorder="1" applyAlignment="1" applyProtection="1">
      <alignment horizontal="left" vertical="center" wrapText="1"/>
    </xf>
    <xf numFmtId="0" fontId="1" fillId="5" borderId="28" xfId="0" applyFont="1" applyFill="1" applyBorder="1" applyAlignment="1" applyProtection="1">
      <alignment horizontal="left" vertical="center" wrapText="1"/>
    </xf>
    <xf numFmtId="0" fontId="2" fillId="2" borderId="2" xfId="0"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0" fillId="0" borderId="3" xfId="0" applyBorder="1" applyAlignment="1" applyProtection="1">
      <alignment wrapText="1"/>
    </xf>
    <xf numFmtId="0" fontId="0" fillId="0" borderId="4" xfId="0" applyBorder="1" applyAlignment="1" applyProtection="1">
      <alignment wrapText="1"/>
    </xf>
    <xf numFmtId="0" fontId="1" fillId="2" borderId="6" xfId="0" applyFont="1" applyFill="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1" xfId="0" applyFont="1" applyBorder="1" applyAlignment="1" applyProtection="1">
      <alignment horizontal="center" vertical="center" wrapText="1"/>
    </xf>
    <xf numFmtId="0" fontId="0" fillId="0" borderId="11" xfId="0" applyBorder="1" applyAlignment="1" applyProtection="1">
      <alignment horizontal="center" vertical="center" wrapText="1"/>
    </xf>
    <xf numFmtId="0" fontId="1" fillId="2" borderId="9" xfId="0" applyFont="1" applyFill="1" applyBorder="1" applyAlignment="1" applyProtection="1">
      <alignment horizontal="center" vertical="center" wrapText="1"/>
    </xf>
    <xf numFmtId="0" fontId="0" fillId="0" borderId="17" xfId="0" applyBorder="1" applyAlignment="1">
      <alignment horizontal="left" vertical="center" wrapText="1"/>
    </xf>
    <xf numFmtId="0" fontId="1" fillId="5" borderId="23" xfId="0" applyFont="1" applyFill="1" applyBorder="1" applyAlignment="1" applyProtection="1">
      <alignment horizontal="left"/>
    </xf>
    <xf numFmtId="0" fontId="1" fillId="5" borderId="0" xfId="0" applyFont="1" applyFill="1" applyBorder="1" applyAlignment="1" applyProtection="1">
      <alignment horizontal="left"/>
    </xf>
    <xf numFmtId="0" fontId="2" fillId="3" borderId="0" xfId="0" applyFont="1" applyFill="1" applyBorder="1" applyAlignment="1" applyProtection="1">
      <alignment horizontal="center"/>
      <protection locked="0"/>
    </xf>
    <xf numFmtId="0" fontId="2" fillId="5" borderId="0" xfId="0" applyFont="1" applyFill="1" applyBorder="1" applyAlignment="1" applyProtection="1">
      <alignment horizontal="center"/>
    </xf>
    <xf numFmtId="0" fontId="2" fillId="5" borderId="24" xfId="0" applyFont="1" applyFill="1" applyBorder="1" applyAlignment="1" applyProtection="1">
      <alignment horizontal="center"/>
    </xf>
    <xf numFmtId="0" fontId="2" fillId="3" borderId="0" xfId="0" applyFont="1" applyFill="1" applyBorder="1" applyAlignment="1" applyProtection="1">
      <alignment horizontal="center"/>
    </xf>
    <xf numFmtId="0" fontId="2" fillId="2" borderId="0" xfId="0" applyFont="1" applyFill="1" applyBorder="1" applyAlignment="1" applyProtection="1"/>
  </cellXfs>
  <cellStyles count="1">
    <cellStyle name="Standard" xfId="0" builtinId="0"/>
  </cellStyles>
  <dxfs count="10">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EFF4FB"/>
      <color rgb="FFEAEAEA"/>
      <color rgb="FFE7E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753465</xdr:colOff>
      <xdr:row>24</xdr:row>
      <xdr:rowOff>195579</xdr:rowOff>
    </xdr:from>
    <xdr:to>
      <xdr:col>14</xdr:col>
      <xdr:colOff>822790</xdr:colOff>
      <xdr:row>54</xdr:row>
      <xdr:rowOff>173990</xdr:rowOff>
    </xdr:to>
    <xdr:pic>
      <xdr:nvPicPr>
        <xdr:cNvPr id="2" name="Grafik 1">
          <a:extLst>
            <a:ext uri="{FF2B5EF4-FFF2-40B4-BE49-F238E27FC236}">
              <a16:creationId xmlns:a16="http://schemas.microsoft.com/office/drawing/2014/main" id="{72E67D83-B12B-4549-A22F-AF6CF483AAAD}"/>
            </a:ext>
          </a:extLst>
        </xdr:cNvPr>
        <xdr:cNvPicPr>
          <a:picLocks noChangeAspect="1"/>
        </xdr:cNvPicPr>
      </xdr:nvPicPr>
      <xdr:blipFill>
        <a:blip xmlns:r="http://schemas.openxmlformats.org/officeDocument/2006/relationships" r:embed="rId1"/>
        <a:stretch>
          <a:fillRect/>
        </a:stretch>
      </xdr:blipFill>
      <xdr:spPr>
        <a:xfrm>
          <a:off x="753465" y="14381479"/>
          <a:ext cx="13781515" cy="536702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KErn\KErn-Wissenstransfer\2_GV\KSV\03_Gemeinsame%20Projekte\Coaching%20KSV\Speiseplan-Workshop\&#220;berarbeitung%20Speiseplan-Check%202018\180406_Speiseplan-Check_MV_Log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Speiseplan-Check MV"/>
      <sheetName val="Beispiel"/>
      <sheetName val="Tabelle2"/>
    </sheetNames>
    <sheetDataSet>
      <sheetData sheetId="0"/>
      <sheetData sheetId="1" refreshError="1"/>
      <sheetData sheetId="2" refreshError="1"/>
      <sheetData sheetId="3">
        <row r="4">
          <cell r="E4">
            <v>1</v>
          </cell>
        </row>
        <row r="5">
          <cell r="E5">
            <v>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48"/>
  <sheetViews>
    <sheetView tabSelected="1" zoomScale="60" zoomScaleNormal="60" zoomScalePageLayoutView="60" workbookViewId="0">
      <pane xSplit="2" ySplit="10" topLeftCell="C11" activePane="bottomRight" state="frozen"/>
      <selection pane="topRight" activeCell="C1" sqref="C1"/>
      <selection pane="bottomLeft" activeCell="A11" sqref="A11"/>
      <selection pane="bottomRight" activeCell="G16" sqref="G16"/>
    </sheetView>
  </sheetViews>
  <sheetFormatPr baseColWidth="10" defaultColWidth="11.44140625" defaultRowHeight="15.6" x14ac:dyDescent="0.3"/>
  <cols>
    <col min="1" max="1" width="22.88671875" style="57" customWidth="1"/>
    <col min="2" max="2" width="27.33203125" style="57" customWidth="1"/>
    <col min="3" max="3" width="12.5546875" style="57" customWidth="1"/>
    <col min="4" max="9" width="12.44140625" style="57" customWidth="1"/>
    <col min="10" max="11" width="12.5546875" style="57" customWidth="1"/>
    <col min="12" max="12" width="12.44140625" style="57" customWidth="1"/>
    <col min="13" max="13" width="12.5546875" style="57" customWidth="1"/>
    <col min="14" max="17" width="12.44140625" style="57" customWidth="1"/>
    <col min="18" max="19" width="12.5546875" style="57" customWidth="1"/>
    <col min="20" max="22" width="12.44140625" style="57" customWidth="1"/>
    <col min="23" max="23" width="12.88671875" style="57" customWidth="1"/>
    <col min="24" max="24" width="13.6640625" style="57" customWidth="1"/>
    <col min="25" max="25" width="17.44140625" style="57" customWidth="1"/>
    <col min="26" max="26" width="63.6640625" style="57" customWidth="1"/>
    <col min="27" max="16384" width="11.44140625" style="57"/>
  </cols>
  <sheetData>
    <row r="1" spans="1:26" x14ac:dyDescent="0.3">
      <c r="A1" s="77" t="s">
        <v>64</v>
      </c>
      <c r="B1" s="78"/>
      <c r="C1" s="78"/>
      <c r="D1" s="78"/>
      <c r="E1" s="78"/>
      <c r="F1" s="78"/>
      <c r="G1" s="78"/>
      <c r="H1" s="78"/>
      <c r="I1" s="78"/>
      <c r="J1" s="78"/>
      <c r="K1" s="78"/>
      <c r="L1" s="61"/>
      <c r="M1" s="61"/>
      <c r="N1" s="61"/>
      <c r="O1" s="61"/>
      <c r="P1" s="61"/>
      <c r="Q1" s="61"/>
      <c r="R1" s="61"/>
      <c r="S1" s="61"/>
      <c r="T1" s="61"/>
      <c r="U1" s="61"/>
      <c r="V1" s="61"/>
      <c r="W1" s="61"/>
      <c r="X1" s="61"/>
      <c r="Y1" s="61"/>
      <c r="Z1" s="62"/>
    </row>
    <row r="2" spans="1:26" x14ac:dyDescent="0.3">
      <c r="A2" s="79" t="s">
        <v>140</v>
      </c>
      <c r="B2" s="99"/>
      <c r="C2" s="99"/>
      <c r="D2" s="99"/>
      <c r="E2" s="99"/>
      <c r="F2" s="99"/>
      <c r="G2" s="99"/>
      <c r="H2" s="63"/>
      <c r="I2" s="63"/>
      <c r="J2" s="63"/>
      <c r="K2" s="63"/>
      <c r="L2" s="63"/>
      <c r="M2" s="63"/>
      <c r="N2" s="63"/>
      <c r="O2" s="63"/>
      <c r="P2" s="63"/>
      <c r="Q2" s="63"/>
      <c r="R2" s="63"/>
      <c r="S2" s="63"/>
      <c r="T2" s="63"/>
      <c r="U2" s="63"/>
      <c r="V2" s="63"/>
      <c r="W2" s="63"/>
      <c r="X2" s="63"/>
      <c r="Y2" s="63"/>
      <c r="Z2" s="64"/>
    </row>
    <row r="3" spans="1:26" x14ac:dyDescent="0.3">
      <c r="A3" s="65"/>
      <c r="B3" s="63"/>
      <c r="C3" s="63"/>
      <c r="D3" s="63"/>
      <c r="E3" s="63"/>
      <c r="F3" s="63"/>
      <c r="G3" s="63"/>
      <c r="H3" s="63"/>
      <c r="I3" s="63"/>
      <c r="J3" s="63"/>
      <c r="K3" s="63"/>
      <c r="L3" s="63"/>
      <c r="M3" s="63"/>
      <c r="N3" s="63"/>
      <c r="O3" s="63"/>
      <c r="P3" s="63"/>
      <c r="Q3" s="63"/>
      <c r="R3" s="63"/>
      <c r="S3" s="63"/>
      <c r="T3" s="63"/>
      <c r="U3" s="63"/>
      <c r="V3" s="63"/>
      <c r="W3" s="63"/>
      <c r="X3" s="63"/>
      <c r="Y3" s="63"/>
      <c r="Z3" s="64"/>
    </row>
    <row r="4" spans="1:26" x14ac:dyDescent="0.3">
      <c r="A4" s="93" t="s">
        <v>136</v>
      </c>
      <c r="B4" s="94"/>
      <c r="C4" s="95"/>
      <c r="D4" s="95"/>
      <c r="E4" s="95"/>
      <c r="F4" s="95"/>
      <c r="G4" s="95"/>
      <c r="H4" s="95"/>
      <c r="I4" s="95"/>
      <c r="J4" s="95"/>
      <c r="K4" s="95"/>
      <c r="L4" s="95"/>
      <c r="M4" s="94" t="s">
        <v>135</v>
      </c>
      <c r="N4" s="94"/>
      <c r="O4" s="94"/>
      <c r="P4" s="95"/>
      <c r="Q4" s="95"/>
      <c r="R4" s="95"/>
      <c r="S4" s="95"/>
      <c r="T4" s="95"/>
      <c r="U4" s="95"/>
      <c r="V4" s="95"/>
      <c r="W4" s="96"/>
      <c r="X4" s="96"/>
      <c r="Y4" s="96"/>
      <c r="Z4" s="97"/>
    </row>
    <row r="5" spans="1:26" x14ac:dyDescent="0.3">
      <c r="A5" s="68" t="s">
        <v>0</v>
      </c>
      <c r="B5" s="63"/>
      <c r="C5" s="63"/>
      <c r="D5" s="63"/>
      <c r="E5" s="63"/>
      <c r="F5" s="63"/>
      <c r="G5" s="63"/>
      <c r="H5" s="63"/>
      <c r="I5" s="63"/>
      <c r="J5" s="63"/>
      <c r="K5" s="63"/>
      <c r="L5" s="63"/>
      <c r="M5" s="63"/>
      <c r="N5" s="63"/>
      <c r="O5" s="63"/>
      <c r="P5" s="63"/>
      <c r="Q5" s="63"/>
      <c r="R5" s="63"/>
      <c r="S5" s="63"/>
      <c r="T5" s="63"/>
      <c r="U5" s="63"/>
      <c r="V5" s="63"/>
      <c r="W5" s="63"/>
      <c r="X5" s="63"/>
      <c r="Y5" s="63"/>
      <c r="Z5" s="64"/>
    </row>
    <row r="6" spans="1:26" x14ac:dyDescent="0.3">
      <c r="A6" s="69"/>
      <c r="B6" s="11" t="s">
        <v>13</v>
      </c>
      <c r="C6" s="83" t="s">
        <v>1</v>
      </c>
      <c r="D6" s="84"/>
      <c r="E6" s="84"/>
      <c r="F6" s="84"/>
      <c r="G6" s="84"/>
      <c r="H6" s="84"/>
      <c r="I6" s="84"/>
      <c r="J6" s="84"/>
      <c r="K6" s="84"/>
      <c r="L6" s="84"/>
      <c r="M6" s="84"/>
      <c r="N6" s="84"/>
      <c r="O6" s="84"/>
      <c r="P6" s="84"/>
      <c r="Q6" s="84"/>
      <c r="R6" s="84"/>
      <c r="S6" s="85"/>
      <c r="T6" s="85"/>
      <c r="U6" s="85"/>
      <c r="V6" s="86"/>
      <c r="W6" s="11"/>
      <c r="X6" s="11"/>
      <c r="Y6" s="11"/>
      <c r="Z6" s="70"/>
    </row>
    <row r="7" spans="1:26" x14ac:dyDescent="0.3">
      <c r="A7" s="71"/>
      <c r="B7" s="12"/>
      <c r="C7" s="83" t="s">
        <v>14</v>
      </c>
      <c r="D7" s="84"/>
      <c r="E7" s="84"/>
      <c r="F7" s="84"/>
      <c r="G7" s="84"/>
      <c r="H7" s="84"/>
      <c r="I7" s="84"/>
      <c r="J7" s="84"/>
      <c r="K7" s="84"/>
      <c r="L7" s="84"/>
      <c r="M7" s="84"/>
      <c r="N7" s="84"/>
      <c r="O7" s="84"/>
      <c r="P7" s="84"/>
      <c r="Q7" s="84"/>
      <c r="R7" s="84"/>
      <c r="S7" s="85"/>
      <c r="T7" s="85"/>
      <c r="U7" s="85"/>
      <c r="V7" s="86"/>
      <c r="W7" s="11"/>
      <c r="X7" s="11"/>
      <c r="Y7" s="11"/>
      <c r="Z7" s="70"/>
    </row>
    <row r="8" spans="1:26" s="58" customFormat="1" ht="54" customHeight="1" x14ac:dyDescent="0.3">
      <c r="A8" s="72" t="s">
        <v>2</v>
      </c>
      <c r="B8" s="11"/>
      <c r="C8" s="13" t="s">
        <v>15</v>
      </c>
      <c r="D8" s="13" t="s">
        <v>16</v>
      </c>
      <c r="E8" s="13" t="s">
        <v>17</v>
      </c>
      <c r="F8" s="13" t="s">
        <v>18</v>
      </c>
      <c r="G8" s="13" t="s">
        <v>20</v>
      </c>
      <c r="H8" s="13" t="s">
        <v>21</v>
      </c>
      <c r="I8" s="13" t="s">
        <v>22</v>
      </c>
      <c r="J8" s="13" t="s">
        <v>23</v>
      </c>
      <c r="K8" s="13" t="s">
        <v>24</v>
      </c>
      <c r="L8" s="13" t="s">
        <v>25</v>
      </c>
      <c r="M8" s="13" t="s">
        <v>26</v>
      </c>
      <c r="N8" s="13" t="s">
        <v>27</v>
      </c>
      <c r="O8" s="13" t="s">
        <v>28</v>
      </c>
      <c r="P8" s="13" t="s">
        <v>29</v>
      </c>
      <c r="Q8" s="13" t="s">
        <v>30</v>
      </c>
      <c r="R8" s="13" t="s">
        <v>31</v>
      </c>
      <c r="S8" s="13" t="s">
        <v>32</v>
      </c>
      <c r="T8" s="13" t="s">
        <v>33</v>
      </c>
      <c r="U8" s="13" t="s">
        <v>34</v>
      </c>
      <c r="V8" s="13" t="s">
        <v>35</v>
      </c>
      <c r="W8" s="13" t="s">
        <v>3</v>
      </c>
      <c r="X8" s="73" t="s">
        <v>4</v>
      </c>
      <c r="Y8" s="13" t="s">
        <v>36</v>
      </c>
      <c r="Z8" s="16" t="s">
        <v>41</v>
      </c>
    </row>
    <row r="9" spans="1:26" s="59" customFormat="1" ht="206.25" customHeight="1" thickBot="1" x14ac:dyDescent="0.35">
      <c r="A9" s="74" t="s">
        <v>19</v>
      </c>
      <c r="B9" s="29"/>
      <c r="C9" s="30"/>
      <c r="D9" s="30"/>
      <c r="E9" s="30"/>
      <c r="F9" s="30"/>
      <c r="G9" s="30"/>
      <c r="H9" s="30"/>
      <c r="I9" s="30"/>
      <c r="J9" s="30"/>
      <c r="K9" s="30"/>
      <c r="L9" s="30"/>
      <c r="M9" s="30"/>
      <c r="N9" s="30"/>
      <c r="O9" s="30"/>
      <c r="P9" s="30"/>
      <c r="Q9" s="30"/>
      <c r="R9" s="30"/>
      <c r="S9" s="30"/>
      <c r="T9" s="30"/>
      <c r="U9" s="30"/>
      <c r="V9" s="30"/>
      <c r="W9" s="43"/>
      <c r="X9" s="55" t="str">
        <f>COUNTIF(X11:X30, "erfüllt")&amp;" von 13 Kriterien erfüllt (entspricht " &amp; ROUND((COUNTIF(X11:X30, "erfüllt")/13)*100, 1) &amp; "%)"</f>
        <v>3 von 13 Kriterien erfüllt (entspricht 23,1%)</v>
      </c>
      <c r="Y9" s="55" t="str">
        <f>IF(COUNTIF(X11:X24, "erfüllt")&gt;=9,"Sie haben mindestens 65% der Kriterien erfüllt.",IF(COUNTIF(X11:X24, "erfüllt")&lt;=7,"Es müssen noch mindestens " &amp; 9-COUNTIF(X11:X30, "erfüllt") &amp; " Kriterien erfüllt werden, um einen Erfüllungsrad von 65 % zu erreichen.",IF(COUNTIF(X11:X24,"erfüllt")=8,"Es muss noch mindestens " &amp; 9-COUNTIF(X11:X30, "erfüllt") &amp; " Kriterium erfüllt werden, um einen Erfüllungsgrad von 65 % zu erreichen.")))</f>
        <v>Es müssen noch mindestens 6 Kriterien erfüllt werden, um einen Erfüllungsrad von 65 % zu erreichen.</v>
      </c>
      <c r="Z9" s="75"/>
    </row>
    <row r="10" spans="1:26" s="60" customFormat="1" ht="16.5" customHeight="1" thickBot="1" x14ac:dyDescent="0.35">
      <c r="A10" s="80" t="s">
        <v>38</v>
      </c>
      <c r="B10" s="92"/>
      <c r="C10" s="92"/>
      <c r="D10" s="92"/>
      <c r="E10" s="92"/>
      <c r="F10" s="92"/>
      <c r="G10" s="92"/>
      <c r="H10" s="92"/>
      <c r="I10" s="92"/>
      <c r="J10" s="92"/>
      <c r="K10" s="92"/>
      <c r="L10" s="92"/>
      <c r="M10" s="92"/>
      <c r="N10" s="92"/>
      <c r="O10" s="92"/>
      <c r="P10" s="92"/>
      <c r="Q10" s="92"/>
      <c r="R10" s="92"/>
      <c r="S10" s="92"/>
      <c r="T10" s="92"/>
      <c r="U10" s="92"/>
      <c r="V10" s="92"/>
      <c r="W10" s="52"/>
      <c r="X10" s="56"/>
      <c r="Y10" s="56"/>
      <c r="Z10" s="76"/>
    </row>
    <row r="11" spans="1:26" ht="63.6" customHeight="1" x14ac:dyDescent="0.3">
      <c r="A11" s="87" t="s">
        <v>5</v>
      </c>
      <c r="B11" s="25" t="s">
        <v>6</v>
      </c>
      <c r="C11" s="31"/>
      <c r="D11" s="31"/>
      <c r="E11" s="31"/>
      <c r="F11" s="31"/>
      <c r="G11" s="31"/>
      <c r="H11" s="31"/>
      <c r="I11" s="31"/>
      <c r="J11" s="31"/>
      <c r="K11" s="31"/>
      <c r="L11" s="31"/>
      <c r="M11" s="31"/>
      <c r="N11" s="31"/>
      <c r="O11" s="31"/>
      <c r="P11" s="31"/>
      <c r="Q11" s="31"/>
      <c r="R11" s="31"/>
      <c r="S11" s="31"/>
      <c r="T11" s="31"/>
      <c r="U11" s="31"/>
      <c r="V11" s="31"/>
      <c r="W11" s="44">
        <f>SUM(C11:V11)</f>
        <v>0</v>
      </c>
      <c r="X11" s="14" t="str">
        <f>IF(W11&lt;20,"nicht erfüllt","erfüllt")</f>
        <v>nicht erfüllt</v>
      </c>
      <c r="Y11" s="33">
        <f>IF(W11&gt;20,"0",20-W11)</f>
        <v>20</v>
      </c>
      <c r="Z11" s="15" t="str">
        <f>IF(W11&lt;20,"Kartoffeln, Reis, Teigwaren und andere Getreideprodukte sollten täglich auf dem Speiseplan stehen. ","In Ihrer Einrichtung werden täglich Kartoffeln, Reis, Teigwaren und andere Getreideprodukte angeboten. Sie erfüllen somit die Empfehlung.")</f>
        <v xml:space="preserve">Kartoffeln, Reis, Teigwaren und andere Getreideprodukte sollten täglich auf dem Speiseplan stehen. </v>
      </c>
    </row>
    <row r="12" spans="1:26" ht="54.75" customHeight="1" x14ac:dyDescent="0.3">
      <c r="A12" s="88"/>
      <c r="B12" s="26" t="s">
        <v>8</v>
      </c>
      <c r="C12" s="40"/>
      <c r="D12" s="40"/>
      <c r="E12" s="40"/>
      <c r="F12" s="40"/>
      <c r="G12" s="40"/>
      <c r="H12" s="40"/>
      <c r="I12" s="40"/>
      <c r="J12" s="40"/>
      <c r="K12" s="40"/>
      <c r="L12" s="40"/>
      <c r="M12" s="40"/>
      <c r="N12" s="40"/>
      <c r="O12" s="40"/>
      <c r="P12" s="40"/>
      <c r="Q12" s="40"/>
      <c r="R12" s="40"/>
      <c r="S12" s="40"/>
      <c r="T12" s="40"/>
      <c r="U12" s="40"/>
      <c r="V12" s="40"/>
      <c r="W12" s="45">
        <f t="shared" ref="W12:W21" si="0">SUM(C12:V12)</f>
        <v>0</v>
      </c>
      <c r="X12" s="13" t="str">
        <f>IF(W12&lt;4,"nicht erfüllt","erfüllt")</f>
        <v>nicht erfüllt</v>
      </c>
      <c r="Y12" s="34">
        <f>IF(W12&gt;4,"0",4-W12)</f>
        <v>4</v>
      </c>
      <c r="Z12" s="16" t="str">
        <f>IF(W12&lt;4,"Ihr Speiseplan enthält zu wenig Vollkornprodukte. Diese liefern wertvolle Ballaststoffe und sollten deshalb regelmäßig auf dem Speiseplan stehen. ","Sie erfüllen die Kriterien. Vollkornprodukte sollten regelmäßig auf dem Speiseplan stehen, da sie wertvolle Ballaststoffe liefern. ")</f>
        <v xml:space="preserve">Ihr Speiseplan enthält zu wenig Vollkornprodukte. Diese liefern wertvolle Ballaststoffe und sollten deshalb regelmäßig auf dem Speiseplan stehen. </v>
      </c>
    </row>
    <row r="13" spans="1:26" ht="54.75" customHeight="1" thickBot="1" x14ac:dyDescent="0.35">
      <c r="A13" s="89"/>
      <c r="B13" s="27" t="s">
        <v>7</v>
      </c>
      <c r="C13" s="41"/>
      <c r="D13" s="41"/>
      <c r="E13" s="41"/>
      <c r="F13" s="41"/>
      <c r="G13" s="41"/>
      <c r="H13" s="41"/>
      <c r="I13" s="41"/>
      <c r="J13" s="41"/>
      <c r="K13" s="41"/>
      <c r="L13" s="41"/>
      <c r="M13" s="41"/>
      <c r="N13" s="41"/>
      <c r="O13" s="41"/>
      <c r="P13" s="41"/>
      <c r="Q13" s="41"/>
      <c r="R13" s="41"/>
      <c r="S13" s="41"/>
      <c r="T13" s="41"/>
      <c r="U13" s="41"/>
      <c r="V13" s="41"/>
      <c r="W13" s="46">
        <f t="shared" si="0"/>
        <v>0</v>
      </c>
      <c r="X13" s="17" t="str">
        <f>IF(W13&gt;4,"nicht erfüllt","erfüllt")</f>
        <v>erfüllt</v>
      </c>
      <c r="Y13" s="35" t="str">
        <f>IF(W13&lt;4,"0",4-W13)</f>
        <v>0</v>
      </c>
      <c r="Z13" s="18" t="str">
        <f>IF(W13&gt;4,"Kartoffelerzeugnisse enthalten meist sehr viel Fett und Salz oder sind stark verarbeitet. Bieten Sie Kartoffeln als Salz- oder Pellkartoffel an. ","Sie bieten nur max. 4 x Kartoffelerzeugnisse in 20 Verpflegungstagen an und erfüllen somit die Empfehlungen. ")</f>
        <v xml:space="preserve">Sie bieten nur max. 4 x Kartoffelerzeugnisse in 20 Verpflegungstagen an und erfüllen somit die Empfehlungen. </v>
      </c>
    </row>
    <row r="14" spans="1:26" ht="54.75" customHeight="1" x14ac:dyDescent="0.3">
      <c r="A14" s="87" t="s">
        <v>39</v>
      </c>
      <c r="B14" s="25" t="s">
        <v>40</v>
      </c>
      <c r="C14" s="31"/>
      <c r="D14" s="31"/>
      <c r="E14" s="31"/>
      <c r="F14" s="31"/>
      <c r="G14" s="31"/>
      <c r="H14" s="31"/>
      <c r="I14" s="31"/>
      <c r="J14" s="31"/>
      <c r="K14" s="31"/>
      <c r="L14" s="31"/>
      <c r="M14" s="31"/>
      <c r="N14" s="31"/>
      <c r="O14" s="31"/>
      <c r="P14" s="31"/>
      <c r="Q14" s="31"/>
      <c r="R14" s="31"/>
      <c r="S14" s="31"/>
      <c r="T14" s="31"/>
      <c r="U14" s="31"/>
      <c r="V14" s="31"/>
      <c r="W14" s="44">
        <f t="shared" si="0"/>
        <v>0</v>
      </c>
      <c r="X14" s="14" t="str">
        <f>IF(W14&lt;20,"nicht erfüllt","erfüllt")</f>
        <v>nicht erfüllt</v>
      </c>
      <c r="Y14" s="33">
        <f>IF(W14&gt;20,"0",20-W14)</f>
        <v>20</v>
      </c>
      <c r="Z14" s="15" t="str">
        <f>IF(W14&lt;20,"Gemüse sollte täglich auf dem Speiseplan stehen, da es wertvolle Vitamine, Mineralstoffe liefert und wenig Kalorien enthält ","Sie bieten ausreichend Gemüse auf Ihrem Speiseplan an. Achten Sie auf fettarme und nährstofferhaltende Garmethoden. ")</f>
        <v xml:space="preserve">Gemüse sollte täglich auf dem Speiseplan stehen, da es wertvolle Vitamine, Mineralstoffe liefert und wenig Kalorien enthält </v>
      </c>
    </row>
    <row r="15" spans="1:26" ht="54" customHeight="1" x14ac:dyDescent="0.3">
      <c r="A15" s="88"/>
      <c r="B15" s="26" t="s">
        <v>9</v>
      </c>
      <c r="C15" s="40"/>
      <c r="D15" s="40"/>
      <c r="E15" s="40"/>
      <c r="F15" s="40"/>
      <c r="G15" s="40"/>
      <c r="H15" s="40"/>
      <c r="I15" s="40"/>
      <c r="J15" s="40"/>
      <c r="K15" s="40"/>
      <c r="L15" s="40"/>
      <c r="M15" s="40"/>
      <c r="N15" s="40"/>
      <c r="O15" s="40"/>
      <c r="P15" s="40"/>
      <c r="Q15" s="40"/>
      <c r="R15" s="40"/>
      <c r="S15" s="40"/>
      <c r="T15" s="40"/>
      <c r="U15" s="40"/>
      <c r="V15" s="40"/>
      <c r="W15" s="45">
        <f t="shared" si="0"/>
        <v>0</v>
      </c>
      <c r="X15" s="13" t="str">
        <f>IF(W15&lt;8,"nicht erfüllt","erfüllt")</f>
        <v>nicht erfüllt</v>
      </c>
      <c r="Y15" s="34">
        <f>IF(W15&gt;8,"0",8-W15)</f>
        <v>8</v>
      </c>
      <c r="Z15" s="16" t="str">
        <f>IF(W15&lt;8,"Ihr Speiseplan enthält noch zu wenig Rohkost und Salat. Besonders in roher Form bleiben die Vitamine erhalten.","Sie bieten ausreichend Rohkost und Salat an und erfüllen somit die Empfehlungen. ")</f>
        <v>Ihr Speiseplan enthält noch zu wenig Rohkost und Salat. Besonders in roher Form bleiben die Vitamine erhalten.</v>
      </c>
    </row>
    <row r="16" spans="1:26" ht="54" customHeight="1" thickBot="1" x14ac:dyDescent="0.35">
      <c r="A16" s="90"/>
      <c r="B16" s="28" t="s">
        <v>77</v>
      </c>
      <c r="C16" s="42"/>
      <c r="D16" s="42"/>
      <c r="E16" s="42"/>
      <c r="F16" s="42"/>
      <c r="G16" s="42"/>
      <c r="H16" s="42"/>
      <c r="I16" s="42"/>
      <c r="J16" s="42"/>
      <c r="K16" s="42"/>
      <c r="L16" s="42"/>
      <c r="M16" s="42"/>
      <c r="N16" s="42"/>
      <c r="O16" s="42"/>
      <c r="P16" s="42"/>
      <c r="Q16" s="42"/>
      <c r="R16" s="42"/>
      <c r="S16" s="42"/>
      <c r="T16" s="42"/>
      <c r="U16" s="42"/>
      <c r="V16" s="42"/>
      <c r="W16" s="47">
        <f>SUM(C16:V16)</f>
        <v>0</v>
      </c>
      <c r="X16" s="19" t="str">
        <f>IF(W16&lt;8,"nicht erfüllt","erfüllt")</f>
        <v>nicht erfüllt</v>
      </c>
      <c r="Y16" s="36">
        <f>IF(W16&gt;=8,"0",8-W16)</f>
        <v>8</v>
      </c>
      <c r="Z16" s="20" t="str">
        <f>IF(W16&lt;8,"Ihr Speiseplan enthält zu wenig Hülsenfrüchte. Sie enthalten viele wertvolle Inhaltesstoffe und sind eine gute Eiweißquelle und Fleischalternative .","Sie bieten ausreichend Hülsenfrüchte an und erfüllen somit die Empfehlungen. ")</f>
        <v>Ihr Speiseplan enthält zu wenig Hülsenfrüchte. Sie enthalten viele wertvolle Inhaltesstoffe und sind eine gute Eiweißquelle und Fleischalternative .</v>
      </c>
    </row>
    <row r="17" spans="1:26" ht="54.75" customHeight="1" thickBot="1" x14ac:dyDescent="0.35">
      <c r="A17" s="87" t="s">
        <v>10</v>
      </c>
      <c r="B17" s="24" t="s">
        <v>42</v>
      </c>
      <c r="C17" s="32"/>
      <c r="D17" s="32"/>
      <c r="E17" s="32"/>
      <c r="F17" s="32"/>
      <c r="G17" s="32"/>
      <c r="H17" s="32"/>
      <c r="I17" s="32"/>
      <c r="J17" s="32"/>
      <c r="K17" s="32"/>
      <c r="L17" s="32"/>
      <c r="M17" s="32"/>
      <c r="N17" s="32"/>
      <c r="O17" s="32"/>
      <c r="P17" s="32"/>
      <c r="Q17" s="32"/>
      <c r="R17" s="32"/>
      <c r="S17" s="32"/>
      <c r="T17" s="32"/>
      <c r="U17" s="32"/>
      <c r="V17" s="32"/>
      <c r="W17" s="48">
        <f t="shared" si="0"/>
        <v>0</v>
      </c>
      <c r="X17" s="21" t="str">
        <f>IF(W17&lt;8,"nicht erfüllt","erfüllt")</f>
        <v>nicht erfüllt</v>
      </c>
      <c r="Y17" s="37">
        <f>IF(W17&gt;8,"0",8-W17)</f>
        <v>8</v>
      </c>
      <c r="Z17" s="22" t="str">
        <f>IF(W17&lt;8,"Obst liefert  wichtige Vitamine und wenig Kalorien und sollte mindestens 8x in 20 Verpflegungstagen angeboten werden. ","Sie bieten ausreichend Obst an. Achten Sie auf das Angebot von frischem Obst und vermeiden Sie Tiefkühlobst sowie Konserven mit Zuckerzusatz")</f>
        <v xml:space="preserve">Obst liefert  wichtige Vitamine und wenig Kalorien und sollte mindestens 8x in 20 Verpflegungstagen angeboten werden. </v>
      </c>
    </row>
    <row r="18" spans="1:26" ht="54.75" customHeight="1" thickBot="1" x14ac:dyDescent="0.35">
      <c r="A18" s="91"/>
      <c r="B18" s="49" t="s">
        <v>78</v>
      </c>
      <c r="C18" s="50"/>
      <c r="D18" s="50"/>
      <c r="E18" s="50"/>
      <c r="F18" s="50"/>
      <c r="G18" s="50"/>
      <c r="H18" s="50"/>
      <c r="I18" s="50"/>
      <c r="J18" s="50"/>
      <c r="K18" s="50"/>
      <c r="L18" s="50"/>
      <c r="M18" s="50"/>
      <c r="N18" s="50"/>
      <c r="O18" s="50"/>
      <c r="P18" s="50"/>
      <c r="Q18" s="50"/>
      <c r="R18" s="50"/>
      <c r="S18" s="50"/>
      <c r="T18" s="50"/>
      <c r="U18" s="50"/>
      <c r="V18" s="50"/>
      <c r="W18" s="48">
        <f>SUM(C18:V18)</f>
        <v>0</v>
      </c>
      <c r="X18" s="21" t="str">
        <f>IF(W18&lt;4,"nicht erfüllt","erfüllt")</f>
        <v>nicht erfüllt</v>
      </c>
      <c r="Y18" s="37">
        <f>IF(W18&gt;=4,"0",4-W18)</f>
        <v>4</v>
      </c>
      <c r="Z18" s="22" t="str">
        <f>IF(W18&lt;4,"Ihr Speiseplan enthält noch zu wenig Stückobst.","Sie bieten ausreichend Stückobst an und erfüllen somit die Empfehlungen.")</f>
        <v>Ihr Speiseplan enthält noch zu wenig Stückobst.</v>
      </c>
    </row>
    <row r="19" spans="1:26" ht="54.75" customHeight="1" thickBot="1" x14ac:dyDescent="0.35">
      <c r="A19" s="90"/>
      <c r="B19" s="49" t="s">
        <v>87</v>
      </c>
      <c r="C19" s="51"/>
      <c r="D19" s="51"/>
      <c r="E19" s="51"/>
      <c r="F19" s="51"/>
      <c r="G19" s="51"/>
      <c r="H19" s="51"/>
      <c r="I19" s="51"/>
      <c r="J19" s="51"/>
      <c r="K19" s="51"/>
      <c r="L19" s="51"/>
      <c r="M19" s="51"/>
      <c r="N19" s="51"/>
      <c r="O19" s="51"/>
      <c r="P19" s="51"/>
      <c r="Q19" s="51"/>
      <c r="R19" s="51"/>
      <c r="S19" s="51"/>
      <c r="T19" s="51"/>
      <c r="U19" s="51"/>
      <c r="V19" s="51"/>
      <c r="W19" s="48">
        <f>SUM(C19:V19)</f>
        <v>0</v>
      </c>
      <c r="X19" s="21" t="str">
        <f>IF(W19&lt;4,"nicht erfüllt","erfüllt")</f>
        <v>nicht erfüllt</v>
      </c>
      <c r="Y19" s="37">
        <f>IF(W19&gt;4,"0",4-W19)</f>
        <v>4</v>
      </c>
      <c r="Z19" s="39" t="str">
        <f>IF(W19&lt;4,"Ihr Speiseplan enthält zu wenig Nüsse und Ölsaaten. Sie enthalten wertvolle Inhaltesstoffe und weisen eine günstige Fettsäurezusammensetzung auf.","Sie bieten ausreichend Nüsse und Ölsaaten an und erfüllen somit die Empfehlungen. ")</f>
        <v>Ihr Speiseplan enthält zu wenig Nüsse und Ölsaaten. Sie enthalten wertvolle Inhaltesstoffe und weisen eine günstige Fettsäurezusammensetzung auf.</v>
      </c>
    </row>
    <row r="20" spans="1:26" ht="54.75" customHeight="1" thickBot="1" x14ac:dyDescent="0.35">
      <c r="A20" s="23" t="s">
        <v>11</v>
      </c>
      <c r="B20" s="24" t="s">
        <v>71</v>
      </c>
      <c r="C20" s="32"/>
      <c r="D20" s="32"/>
      <c r="E20" s="32"/>
      <c r="F20" s="32"/>
      <c r="G20" s="32"/>
      <c r="H20" s="32"/>
      <c r="I20" s="32"/>
      <c r="J20" s="32"/>
      <c r="K20" s="32"/>
      <c r="L20" s="32"/>
      <c r="M20" s="32"/>
      <c r="N20" s="32"/>
      <c r="O20" s="32"/>
      <c r="P20" s="32"/>
      <c r="Q20" s="32"/>
      <c r="R20" s="32"/>
      <c r="S20" s="32"/>
      <c r="T20" s="32"/>
      <c r="U20" s="32"/>
      <c r="V20" s="32"/>
      <c r="W20" s="48">
        <f t="shared" si="0"/>
        <v>0</v>
      </c>
      <c r="X20" s="21" t="str">
        <f>IF(W20&lt;8,"nicht erfüllt","erfüllt")</f>
        <v>nicht erfüllt</v>
      </c>
      <c r="Y20" s="37">
        <f>IF(W20&gt;8,"0",8-W20)</f>
        <v>8</v>
      </c>
      <c r="Z20" s="22" t="str">
        <f>IF(W20&lt;8," Als ideale Calcium- und Eiweißlieferanten  sollten Milch und Milchprodukte 8 x in 20 Verpflegungstagen angeboten werden. ","Sie bieten ausreichend Milch und Milchprodukte an. Diese Lebensmittel liefern viel Calcium und gehören zu einer ausgewogenen Ernährung dazu. ")</f>
        <v xml:space="preserve"> Als ideale Calcium- und Eiweißlieferanten  sollten Milch und Milchprodukte 8 x in 20 Verpflegungstagen angeboten werden. </v>
      </c>
    </row>
    <row r="21" spans="1:26" ht="54.75" customHeight="1" thickBot="1" x14ac:dyDescent="0.35">
      <c r="A21" s="23" t="s">
        <v>12</v>
      </c>
      <c r="B21" s="24" t="s">
        <v>55</v>
      </c>
      <c r="C21" s="32"/>
      <c r="D21" s="32"/>
      <c r="E21" s="32"/>
      <c r="F21" s="32"/>
      <c r="G21" s="32"/>
      <c r="H21" s="32"/>
      <c r="I21" s="32"/>
      <c r="J21" s="32"/>
      <c r="K21" s="32"/>
      <c r="L21" s="32"/>
      <c r="M21" s="32"/>
      <c r="N21" s="32"/>
      <c r="O21" s="32"/>
      <c r="P21" s="32"/>
      <c r="Q21" s="32"/>
      <c r="R21" s="32"/>
      <c r="S21" s="32"/>
      <c r="T21" s="32"/>
      <c r="U21" s="32"/>
      <c r="V21" s="32"/>
      <c r="W21" s="48">
        <f t="shared" si="0"/>
        <v>0</v>
      </c>
      <c r="X21" s="21" t="str">
        <f xml:space="preserve"> IF(W21&lt;20,"nicht erfüllt","erfüllt")</f>
        <v>nicht erfüllt</v>
      </c>
      <c r="Y21" s="37">
        <f xml:space="preserve"> IF(W21&gt;20,"0",20-W21)</f>
        <v>20</v>
      </c>
      <c r="Z21" s="22" t="str">
        <f>IF(O78&lt;20,"Zu jedem Mittagessen gehört ein kalorienfreies Getränk. Geeignet sind Trink- und Mineralwasser sowie ungesüßte Früchte- und Kräutertees.","Sie erfüllen die Empfehlung, zu jedem Mittagessen ein kalorienfreies Getränk anzubieten. ")</f>
        <v>Zu jedem Mittagessen gehört ein kalorienfreies Getränk. Geeignet sind Trink- und Mineralwasser sowie ungesüßte Früchte- und Kräutertees.</v>
      </c>
    </row>
    <row r="22" spans="1:26" s="60" customFormat="1" ht="16.2" thickBot="1" x14ac:dyDescent="0.35">
      <c r="A22" s="80" t="s">
        <v>51</v>
      </c>
      <c r="B22" s="81"/>
      <c r="C22" s="81"/>
      <c r="D22" s="81"/>
      <c r="E22" s="81"/>
      <c r="F22" s="81"/>
      <c r="G22" s="81"/>
      <c r="H22" s="81"/>
      <c r="I22" s="81"/>
      <c r="J22" s="81"/>
      <c r="K22" s="81"/>
      <c r="L22" s="81"/>
      <c r="M22" s="81"/>
      <c r="N22" s="81"/>
      <c r="O22" s="81"/>
      <c r="P22" s="81"/>
      <c r="Q22" s="81"/>
      <c r="R22" s="81"/>
      <c r="S22" s="81"/>
      <c r="T22" s="81"/>
      <c r="U22" s="81"/>
      <c r="V22" s="81"/>
      <c r="W22" s="81"/>
      <c r="X22" s="81"/>
      <c r="Y22" s="81"/>
      <c r="Z22" s="82"/>
    </row>
    <row r="23" spans="1:26" ht="54.75" customHeight="1" thickBot="1" x14ac:dyDescent="0.35">
      <c r="A23" s="23" t="s">
        <v>52</v>
      </c>
      <c r="B23" s="24" t="s">
        <v>53</v>
      </c>
      <c r="C23" s="32"/>
      <c r="D23" s="32"/>
      <c r="E23" s="32"/>
      <c r="F23" s="32"/>
      <c r="G23" s="32"/>
      <c r="H23" s="32"/>
      <c r="I23" s="32"/>
      <c r="J23" s="32"/>
      <c r="K23" s="32"/>
      <c r="L23" s="32"/>
      <c r="M23" s="32"/>
      <c r="N23" s="32"/>
      <c r="O23" s="32"/>
      <c r="P23" s="32"/>
      <c r="Q23" s="32"/>
      <c r="R23" s="32"/>
      <c r="S23" s="32"/>
      <c r="T23" s="32"/>
      <c r="U23" s="32"/>
      <c r="V23" s="32"/>
      <c r="W23" s="48">
        <f>SUM(C23:V23)</f>
        <v>0</v>
      </c>
      <c r="X23" s="21" t="str">
        <f>IF(W23&lt;5,"erfüllt","nicht erfüllt")</f>
        <v>erfüllt</v>
      </c>
      <c r="Y23" s="37" t="str">
        <f>IF(W23&lt;5,"0",4-W23)</f>
        <v>0</v>
      </c>
      <c r="Z23" s="22" t="str">
        <f>IF(W23&lt;5,"Sie erfüllen die Empfehlungen und bieten nur eine geringe Menge industriell hergestellter Fleischersatzprodukte an. ","Der Einsatz von Fleischersatzprodukten  ist nicht notwendig. Bieten Sie selbst zubereitete Fleischalternativen wie Linsenbolognese o.ä. an. ")</f>
        <v xml:space="preserve">Sie erfüllen die Empfehlungen und bieten nur eine geringe Menge industriell hergestellter Fleischersatzprodukte an. </v>
      </c>
    </row>
    <row r="24" spans="1:26" ht="54.75" customHeight="1" thickBot="1" x14ac:dyDescent="0.35">
      <c r="A24" s="23" t="s">
        <v>37</v>
      </c>
      <c r="B24" s="24" t="s">
        <v>72</v>
      </c>
      <c r="C24" s="32"/>
      <c r="D24" s="32"/>
      <c r="E24" s="32"/>
      <c r="F24" s="32"/>
      <c r="G24" s="32"/>
      <c r="H24" s="32"/>
      <c r="I24" s="32"/>
      <c r="J24" s="32"/>
      <c r="K24" s="32"/>
      <c r="L24" s="32"/>
      <c r="M24" s="32"/>
      <c r="N24" s="32"/>
      <c r="O24" s="32"/>
      <c r="P24" s="32"/>
      <c r="Q24" s="32"/>
      <c r="R24" s="32"/>
      <c r="S24" s="32"/>
      <c r="T24" s="32"/>
      <c r="U24" s="32"/>
      <c r="V24" s="32"/>
      <c r="W24" s="48">
        <f>SUM(C24:V24)</f>
        <v>0</v>
      </c>
      <c r="X24" s="21" t="str">
        <f>IF(W24&lt;5,"erfüllt","nicht erfüllt")</f>
        <v>erfüllt</v>
      </c>
      <c r="Y24" s="37" t="str">
        <f>IF(W24&lt;5,"0",4-W24)</f>
        <v>0</v>
      </c>
      <c r="Z24" s="22" t="str">
        <f>IF(W24&lt;5,"Sie erfüllen die Empfehlungen und bieten nur eine geringe Menge an frittierten und/oder panierten Speisen an. ","Ihr Speiseplan enthält zu viele panierte/frittierte Gerichte. Diese liefern  viel Fett und sollten gegen fettärmere Alternativen ausgetauscht werden. ")</f>
        <v xml:space="preserve">Sie erfüllen die Empfehlungen und bieten nur eine geringe Menge an frittierten und/oder panierten Speisen an. </v>
      </c>
    </row>
    <row r="45" s="57" customFormat="1" ht="8.4" customHeight="1" x14ac:dyDescent="0.3"/>
    <row r="46" s="57" customFormat="1" hidden="1" x14ac:dyDescent="0.3"/>
    <row r="47" s="57" customFormat="1" hidden="1" x14ac:dyDescent="0.3"/>
    <row r="48" s="57" customFormat="1" hidden="1" x14ac:dyDescent="0.3"/>
  </sheetData>
  <sheetProtection algorithmName="SHA-512" hashValue="/Dj/832UitL2GaiLkNlIjItBbJcFwCarx/qgJx52pxzTY5NyZ7DdZma6TWIb1CeIV8Xox3jr8dzHaL/XMSOG8w==" saltValue="kEbM09Klfxn9v9XOfeyS9g==" spinCount="100000" sheet="1" objects="1" scenarios="1" formatColumns="0" formatRows="0" selectLockedCells="1"/>
  <mergeCells count="14">
    <mergeCell ref="A1:K1"/>
    <mergeCell ref="A22:Z22"/>
    <mergeCell ref="C7:V7"/>
    <mergeCell ref="C6:V6"/>
    <mergeCell ref="A11:A13"/>
    <mergeCell ref="A14:A16"/>
    <mergeCell ref="A17:A19"/>
    <mergeCell ref="A10:V10"/>
    <mergeCell ref="A4:B4"/>
    <mergeCell ref="C4:L4"/>
    <mergeCell ref="M4:O4"/>
    <mergeCell ref="P4:V4"/>
    <mergeCell ref="W4:Z4"/>
    <mergeCell ref="A2:G2"/>
  </mergeCells>
  <conditionalFormatting sqref="X11:X21">
    <cfRule type="containsText" dxfId="9" priority="3" operator="containsText" text="nicht erfüllt">
      <formula>NOT(ISERROR(SEARCH("nicht erfüllt",X11)))</formula>
    </cfRule>
    <cfRule type="containsText" dxfId="8" priority="4" operator="containsText" text="erfüllt">
      <formula>NOT(ISERROR(SEARCH("erfüllt",X11)))</formula>
    </cfRule>
  </conditionalFormatting>
  <conditionalFormatting sqref="X23:X24">
    <cfRule type="containsText" dxfId="7" priority="20" operator="containsText" text="nicht erfüllt">
      <formula>NOT(ISERROR(SEARCH("nicht erfüllt",X23)))</formula>
    </cfRule>
    <cfRule type="containsText" dxfId="6" priority="22" operator="containsText" text="erfüllt">
      <formula>NOT(ISERROR(SEARCH("erfüllt",X23)))</formula>
    </cfRule>
  </conditionalFormatting>
  <conditionalFormatting sqref="X24">
    <cfRule type="containsText" dxfId="5" priority="19" operator="containsText" text="nicht erfüllt">
      <formula>NOT(ISERROR(SEARCH("nicht erfüllt",X24)))</formula>
    </cfRule>
  </conditionalFormatting>
  <dataValidations count="1">
    <dataValidation type="list" allowBlank="1" showInputMessage="1" showErrorMessage="1" error="Bitte wählen Sie 0 oder 1." prompt="Bitte wählen Sie 0 oder 1." sqref="C11:V21 C23:V24" xr:uid="{00000000-0002-0000-0000-000000000000}">
      <formula1>"0,1"</formula1>
    </dataValidation>
  </dataValidations>
  <pageMargins left="0.23622047244094491" right="0.23622047244094491" top="0.74803149606299213" bottom="0.74803149606299213" header="0.31496062992125984" footer="0.31496062992125984"/>
  <pageSetup paperSize="8" scale="49" orientation="landscape" r:id="rId1"/>
  <headerFooter>
    <oddHeader>&amp;R&amp;G</oddHeader>
    <oddFooter xml:space="preserve">&amp;CKonzipiert und entwickelt durch    &amp;G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5"/>
  <sheetViews>
    <sheetView view="pageLayout" zoomScale="80" zoomScaleNormal="100" zoomScalePageLayoutView="80" workbookViewId="0">
      <selection activeCell="A35" sqref="A35"/>
    </sheetView>
  </sheetViews>
  <sheetFormatPr baseColWidth="10" defaultColWidth="11.44140625" defaultRowHeight="14.4" x14ac:dyDescent="0.3"/>
  <cols>
    <col min="1" max="1" width="131.21875" style="3" customWidth="1"/>
    <col min="2" max="16384" width="11.44140625" style="2"/>
  </cols>
  <sheetData>
    <row r="1" spans="1:1" x14ac:dyDescent="0.3">
      <c r="A1" s="1" t="s">
        <v>79</v>
      </c>
    </row>
    <row r="2" spans="1:1" ht="51" customHeight="1" x14ac:dyDescent="0.3">
      <c r="A2" s="3" t="s">
        <v>80</v>
      </c>
    </row>
    <row r="3" spans="1:1" ht="45.6" customHeight="1" x14ac:dyDescent="0.3">
      <c r="A3" s="3" t="s">
        <v>81</v>
      </c>
    </row>
    <row r="5" spans="1:1" ht="28.8" x14ac:dyDescent="0.3">
      <c r="A5" s="4" t="s">
        <v>67</v>
      </c>
    </row>
    <row r="7" spans="1:1" x14ac:dyDescent="0.3">
      <c r="A7" s="7" t="s">
        <v>5</v>
      </c>
    </row>
    <row r="8" spans="1:1" ht="43.2" x14ac:dyDescent="0.3">
      <c r="A8" s="3" t="s">
        <v>82</v>
      </c>
    </row>
    <row r="10" spans="1:1" ht="43.2" x14ac:dyDescent="0.3">
      <c r="A10" s="3" t="s">
        <v>133</v>
      </c>
    </row>
    <row r="12" spans="1:1" ht="32.4" customHeight="1" x14ac:dyDescent="0.3">
      <c r="A12" s="3" t="s">
        <v>73</v>
      </c>
    </row>
    <row r="13" spans="1:1" ht="63" customHeight="1" x14ac:dyDescent="0.3">
      <c r="A13" s="6" t="s">
        <v>132</v>
      </c>
    </row>
    <row r="15" spans="1:1" ht="28.8" x14ac:dyDescent="0.3">
      <c r="A15" s="3" t="s">
        <v>66</v>
      </c>
    </row>
    <row r="17" spans="1:1" x14ac:dyDescent="0.3">
      <c r="A17" s="3" t="s">
        <v>50</v>
      </c>
    </row>
    <row r="19" spans="1:1" x14ac:dyDescent="0.3">
      <c r="A19" s="5" t="s">
        <v>57</v>
      </c>
    </row>
    <row r="20" spans="1:1" x14ac:dyDescent="0.3">
      <c r="A20" s="6" t="s">
        <v>49</v>
      </c>
    </row>
    <row r="21" spans="1:1" x14ac:dyDescent="0.3">
      <c r="A21" s="6" t="s">
        <v>44</v>
      </c>
    </row>
    <row r="22" spans="1:1" x14ac:dyDescent="0.3">
      <c r="A22" s="6" t="s">
        <v>46</v>
      </c>
    </row>
    <row r="23" spans="1:1" x14ac:dyDescent="0.3">
      <c r="A23" s="6" t="s">
        <v>58</v>
      </c>
    </row>
    <row r="24" spans="1:1" x14ac:dyDescent="0.3">
      <c r="A24" s="6"/>
    </row>
    <row r="25" spans="1:1" x14ac:dyDescent="0.3">
      <c r="A25" s="5" t="s">
        <v>83</v>
      </c>
    </row>
    <row r="26" spans="1:1" x14ac:dyDescent="0.3">
      <c r="A26" s="53" t="s">
        <v>84</v>
      </c>
    </row>
    <row r="27" spans="1:1" x14ac:dyDescent="0.3">
      <c r="A27" s="6"/>
    </row>
    <row r="28" spans="1:1" x14ac:dyDescent="0.3">
      <c r="A28" s="8" t="s">
        <v>45</v>
      </c>
    </row>
    <row r="29" spans="1:1" ht="28.8" x14ac:dyDescent="0.3">
      <c r="A29" s="3" t="s">
        <v>74</v>
      </c>
    </row>
    <row r="31" spans="1:1" ht="28.8" x14ac:dyDescent="0.3">
      <c r="A31" s="3" t="s">
        <v>68</v>
      </c>
    </row>
    <row r="32" spans="1:1" x14ac:dyDescent="0.3">
      <c r="A32" s="3" t="s">
        <v>138</v>
      </c>
    </row>
    <row r="34" spans="1:1" x14ac:dyDescent="0.3">
      <c r="A34" s="3" t="s">
        <v>69</v>
      </c>
    </row>
    <row r="35" spans="1:1" ht="64.8" customHeight="1" x14ac:dyDescent="0.3">
      <c r="A35" s="3" t="s">
        <v>137</v>
      </c>
    </row>
    <row r="37" spans="1:1" ht="28.8" x14ac:dyDescent="0.3">
      <c r="A37" s="3" t="s">
        <v>85</v>
      </c>
    </row>
    <row r="39" spans="1:1" x14ac:dyDescent="0.3">
      <c r="A39" s="5" t="s">
        <v>70</v>
      </c>
    </row>
    <row r="40" spans="1:1" x14ac:dyDescent="0.3">
      <c r="A40" s="3" t="s">
        <v>49</v>
      </c>
    </row>
    <row r="41" spans="1:1" x14ac:dyDescent="0.3">
      <c r="A41" s="3" t="s">
        <v>46</v>
      </c>
    </row>
    <row r="42" spans="1:1" x14ac:dyDescent="0.3">
      <c r="A42" s="3" t="s">
        <v>58</v>
      </c>
    </row>
    <row r="44" spans="1:1" x14ac:dyDescent="0.3">
      <c r="A44" s="5" t="s">
        <v>83</v>
      </c>
    </row>
    <row r="45" spans="1:1" x14ac:dyDescent="0.3">
      <c r="A45" s="53" t="s">
        <v>86</v>
      </c>
    </row>
    <row r="47" spans="1:1" x14ac:dyDescent="0.3">
      <c r="A47" s="9" t="s">
        <v>10</v>
      </c>
    </row>
    <row r="48" spans="1:1" ht="28.8" x14ac:dyDescent="0.3">
      <c r="A48" s="3" t="s">
        <v>65</v>
      </c>
    </row>
    <row r="49" spans="1:1" x14ac:dyDescent="0.3">
      <c r="A49" s="3" t="s">
        <v>134</v>
      </c>
    </row>
    <row r="51" spans="1:1" ht="28.8" x14ac:dyDescent="0.3">
      <c r="A51" s="6" t="s">
        <v>88</v>
      </c>
    </row>
    <row r="52" spans="1:1" x14ac:dyDescent="0.3">
      <c r="A52" s="6" t="s">
        <v>90</v>
      </c>
    </row>
    <row r="53" spans="1:1" x14ac:dyDescent="0.3">
      <c r="A53" s="6"/>
    </row>
    <row r="54" spans="1:1" x14ac:dyDescent="0.3">
      <c r="A54" s="5" t="s">
        <v>56</v>
      </c>
    </row>
    <row r="55" spans="1:1" x14ac:dyDescent="0.3">
      <c r="A55" s="6" t="s">
        <v>48</v>
      </c>
    </row>
    <row r="56" spans="1:1" x14ac:dyDescent="0.3">
      <c r="A56" s="6" t="s">
        <v>43</v>
      </c>
    </row>
    <row r="57" spans="1:1" x14ac:dyDescent="0.3">
      <c r="A57" s="6" t="s">
        <v>54</v>
      </c>
    </row>
    <row r="58" spans="1:1" x14ac:dyDescent="0.3">
      <c r="A58" s="6"/>
    </row>
    <row r="59" spans="1:1" x14ac:dyDescent="0.3">
      <c r="A59" s="5" t="s">
        <v>83</v>
      </c>
    </row>
    <row r="60" spans="1:1" x14ac:dyDescent="0.3">
      <c r="A60" s="53" t="s">
        <v>89</v>
      </c>
    </row>
    <row r="61" spans="1:1" x14ac:dyDescent="0.3">
      <c r="A61" s="2"/>
    </row>
    <row r="62" spans="1:1" x14ac:dyDescent="0.3">
      <c r="A62" s="7" t="s">
        <v>47</v>
      </c>
    </row>
    <row r="63" spans="1:1" ht="28.8" x14ac:dyDescent="0.3">
      <c r="A63" s="3" t="s">
        <v>75</v>
      </c>
    </row>
    <row r="65" spans="1:1" x14ac:dyDescent="0.3">
      <c r="A65" s="3" t="s">
        <v>91</v>
      </c>
    </row>
    <row r="66" spans="1:1" x14ac:dyDescent="0.3">
      <c r="A66" s="3" t="s">
        <v>92</v>
      </c>
    </row>
    <row r="67" spans="1:1" x14ac:dyDescent="0.3">
      <c r="A67" s="3" t="s">
        <v>93</v>
      </c>
    </row>
    <row r="68" spans="1:1" x14ac:dyDescent="0.3">
      <c r="A68" s="3" t="s">
        <v>94</v>
      </c>
    </row>
    <row r="70" spans="1:1" x14ac:dyDescent="0.3">
      <c r="A70" s="5" t="s">
        <v>83</v>
      </c>
    </row>
    <row r="71" spans="1:1" x14ac:dyDescent="0.3">
      <c r="A71" s="3" t="s">
        <v>89</v>
      </c>
    </row>
    <row r="73" spans="1:1" x14ac:dyDescent="0.3">
      <c r="A73" s="38" t="s">
        <v>59</v>
      </c>
    </row>
    <row r="74" spans="1:1" ht="43.2" x14ac:dyDescent="0.3">
      <c r="A74" s="6" t="s">
        <v>60</v>
      </c>
    </row>
    <row r="76" spans="1:1" x14ac:dyDescent="0.3">
      <c r="A76" s="5" t="s">
        <v>61</v>
      </c>
    </row>
    <row r="77" spans="1:1" x14ac:dyDescent="0.3">
      <c r="A77" s="3" t="s">
        <v>49</v>
      </c>
    </row>
    <row r="78" spans="1:1" x14ac:dyDescent="0.3">
      <c r="A78" s="3" t="s">
        <v>62</v>
      </c>
    </row>
    <row r="79" spans="1:1" x14ac:dyDescent="0.3">
      <c r="A79" s="6" t="s">
        <v>46</v>
      </c>
    </row>
    <row r="80" spans="1:1" x14ac:dyDescent="0.3">
      <c r="A80" s="3" t="s">
        <v>58</v>
      </c>
    </row>
    <row r="81" spans="1:1" x14ac:dyDescent="0.3">
      <c r="A81" s="3" t="s">
        <v>63</v>
      </c>
    </row>
    <row r="83" spans="1:1" x14ac:dyDescent="0.3">
      <c r="A83" s="54" t="s">
        <v>95</v>
      </c>
    </row>
    <row r="84" spans="1:1" x14ac:dyDescent="0.3">
      <c r="A84" s="3" t="s">
        <v>96</v>
      </c>
    </row>
    <row r="85" spans="1:1" x14ac:dyDescent="0.3">
      <c r="A85" s="3" t="s">
        <v>97</v>
      </c>
    </row>
    <row r="87" spans="1:1" x14ac:dyDescent="0.3">
      <c r="A87" s="3" t="s">
        <v>98</v>
      </c>
    </row>
    <row r="88" spans="1:1" x14ac:dyDescent="0.3">
      <c r="A88" s="3" t="s">
        <v>99</v>
      </c>
    </row>
    <row r="90" spans="1:1" x14ac:dyDescent="0.3">
      <c r="A90" s="10" t="s">
        <v>100</v>
      </c>
    </row>
    <row r="91" spans="1:1" x14ac:dyDescent="0.3">
      <c r="A91" s="1" t="s">
        <v>101</v>
      </c>
    </row>
    <row r="92" spans="1:1" x14ac:dyDescent="0.3">
      <c r="A92" s="3" t="s">
        <v>102</v>
      </c>
    </row>
    <row r="94" spans="1:1" x14ac:dyDescent="0.3">
      <c r="A94" s="1" t="s">
        <v>103</v>
      </c>
    </row>
    <row r="95" spans="1:1" x14ac:dyDescent="0.3">
      <c r="A95" s="3" t="s">
        <v>104</v>
      </c>
    </row>
    <row r="96" spans="1:1" x14ac:dyDescent="0.3">
      <c r="A96" s="3" t="s">
        <v>105</v>
      </c>
    </row>
    <row r="98" spans="1:1" x14ac:dyDescent="0.3">
      <c r="A98" s="5" t="s">
        <v>106</v>
      </c>
    </row>
    <row r="99" spans="1:1" ht="73.2" customHeight="1" x14ac:dyDescent="0.3">
      <c r="A99" s="3" t="s">
        <v>107</v>
      </c>
    </row>
    <row r="101" spans="1:1" x14ac:dyDescent="0.3">
      <c r="A101" s="5" t="s">
        <v>108</v>
      </c>
    </row>
    <row r="102" spans="1:1" x14ac:dyDescent="0.3">
      <c r="A102" s="3" t="s">
        <v>109</v>
      </c>
    </row>
    <row r="103" spans="1:1" x14ac:dyDescent="0.3">
      <c r="A103" s="3" t="s">
        <v>111</v>
      </c>
    </row>
    <row r="104" spans="1:1" x14ac:dyDescent="0.3">
      <c r="A104" s="53"/>
    </row>
    <row r="105" spans="1:1" x14ac:dyDescent="0.3">
      <c r="A105" s="3" t="s">
        <v>110</v>
      </c>
    </row>
  </sheetData>
  <sheetProtection algorithmName="SHA-512" hashValue="fP7DW8kSoCWmJ3LQ6pAOecXiwLmJ6EO5j0L2xZw156jTQlwofTxEOp4JZCGXN81RRDhmHGGQI7kFoDAUrPcgEw==" saltValue="8wNifCIWO0lbwDJ5J7aLQw==" spinCount="100000" sheet="1" objects="1" scenarios="1" formatRows="0" selectLockedCells="1" selectUnlockedCells="1"/>
  <pageMargins left="0.70866141732283472" right="0.30937500000000001" top="0.77" bottom="0.78740157480314965" header="0.31496062992125984" footer="0.31496062992125984"/>
  <pageSetup paperSize="9" scale="59" orientation="portrait" r:id="rId1"/>
  <headerFooter>
    <oddHeader>&amp;R&amp;G</oddHeader>
    <oddFooter>&amp;L&amp;9
&amp;CKonzipiert und entwickelt durch    &amp;G</oddFooter>
  </headerFooter>
  <rowBreaks count="1" manualBreakCount="1">
    <brk id="60"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531956-1C39-4917-A378-8AF7F911D8AF}">
  <dimension ref="A1:Z48"/>
  <sheetViews>
    <sheetView zoomScale="60" zoomScaleNormal="60" zoomScalePageLayoutView="60" workbookViewId="0">
      <selection activeCell="Q44" sqref="Q44"/>
    </sheetView>
  </sheetViews>
  <sheetFormatPr baseColWidth="10" defaultColWidth="11.44140625" defaultRowHeight="15.6" x14ac:dyDescent="0.3"/>
  <cols>
    <col min="1" max="1" width="22.88671875" style="57" customWidth="1"/>
    <col min="2" max="2" width="27.33203125" style="57" customWidth="1"/>
    <col min="3" max="3" width="12.5546875" style="57" customWidth="1"/>
    <col min="4" max="9" width="12.44140625" style="57" customWidth="1"/>
    <col min="10" max="11" width="12.5546875" style="57" customWidth="1"/>
    <col min="12" max="12" width="12.44140625" style="57" customWidth="1"/>
    <col min="13" max="13" width="12.5546875" style="57" customWidth="1"/>
    <col min="14" max="17" width="12.44140625" style="57" customWidth="1"/>
    <col min="18" max="19" width="12.5546875" style="57" customWidth="1"/>
    <col min="20" max="22" width="12.44140625" style="57" customWidth="1"/>
    <col min="23" max="23" width="12.88671875" style="57" customWidth="1"/>
    <col min="24" max="24" width="13.6640625" style="57" customWidth="1"/>
    <col min="25" max="25" width="17.44140625" style="57" customWidth="1"/>
    <col min="26" max="26" width="63.6640625" style="57" customWidth="1"/>
    <col min="27" max="16384" width="11.44140625" style="57"/>
  </cols>
  <sheetData>
    <row r="1" spans="1:26" x14ac:dyDescent="0.3">
      <c r="A1" s="77" t="s">
        <v>64</v>
      </c>
      <c r="B1" s="78"/>
      <c r="C1" s="78"/>
      <c r="D1" s="78"/>
      <c r="E1" s="78"/>
      <c r="F1" s="78"/>
      <c r="G1" s="78"/>
      <c r="H1" s="78"/>
      <c r="I1" s="78"/>
      <c r="J1" s="78"/>
      <c r="K1" s="78"/>
      <c r="L1" s="61"/>
      <c r="M1" s="61"/>
      <c r="N1" s="61"/>
      <c r="O1" s="61"/>
      <c r="P1" s="61"/>
      <c r="Q1" s="61"/>
      <c r="R1" s="61"/>
      <c r="S1" s="61"/>
      <c r="T1" s="61"/>
      <c r="U1" s="61"/>
      <c r="V1" s="61"/>
      <c r="W1" s="61"/>
      <c r="X1" s="61"/>
      <c r="Y1" s="61"/>
      <c r="Z1" s="62"/>
    </row>
    <row r="2" spans="1:26" x14ac:dyDescent="0.3">
      <c r="A2" s="79" t="s">
        <v>139</v>
      </c>
      <c r="B2" s="99"/>
      <c r="C2" s="99"/>
      <c r="D2" s="99"/>
      <c r="E2" s="99"/>
      <c r="F2" s="99"/>
      <c r="G2" s="99"/>
      <c r="H2" s="63"/>
      <c r="I2" s="63"/>
      <c r="J2" s="63"/>
      <c r="K2" s="63"/>
      <c r="L2" s="63"/>
      <c r="M2" s="63"/>
      <c r="N2" s="63"/>
      <c r="O2" s="63"/>
      <c r="P2" s="63"/>
      <c r="Q2" s="63"/>
      <c r="R2" s="63"/>
      <c r="S2" s="63"/>
      <c r="T2" s="63"/>
      <c r="U2" s="63"/>
      <c r="V2" s="63"/>
      <c r="W2" s="63"/>
      <c r="X2" s="63"/>
      <c r="Y2" s="63"/>
      <c r="Z2" s="64"/>
    </row>
    <row r="3" spans="1:26" x14ac:dyDescent="0.3">
      <c r="A3" s="65"/>
      <c r="B3" s="63"/>
      <c r="C3" s="63"/>
      <c r="D3" s="63"/>
      <c r="E3" s="63"/>
      <c r="F3" s="63"/>
      <c r="G3" s="63"/>
      <c r="H3" s="63"/>
      <c r="I3" s="63"/>
      <c r="J3" s="63"/>
      <c r="K3" s="63"/>
      <c r="L3" s="63"/>
      <c r="M3" s="63"/>
      <c r="N3" s="63"/>
      <c r="O3" s="63"/>
      <c r="P3" s="63"/>
      <c r="Q3" s="63"/>
      <c r="R3" s="63"/>
      <c r="S3" s="63"/>
      <c r="T3" s="63"/>
      <c r="U3" s="63"/>
      <c r="V3" s="63"/>
      <c r="W3" s="63"/>
      <c r="X3" s="63"/>
      <c r="Y3" s="63"/>
      <c r="Z3" s="64"/>
    </row>
    <row r="4" spans="1:26" x14ac:dyDescent="0.3">
      <c r="A4" s="93" t="s">
        <v>76</v>
      </c>
      <c r="B4" s="94"/>
      <c r="C4" s="98"/>
      <c r="D4" s="98"/>
      <c r="E4" s="98"/>
      <c r="F4" s="98"/>
      <c r="G4" s="98"/>
      <c r="H4" s="98"/>
      <c r="I4" s="98"/>
      <c r="J4" s="98"/>
      <c r="K4" s="98"/>
      <c r="L4" s="98"/>
      <c r="M4" s="94" t="s">
        <v>135</v>
      </c>
      <c r="N4" s="94"/>
      <c r="O4" s="94"/>
      <c r="P4" s="98"/>
      <c r="Q4" s="98"/>
      <c r="R4" s="98"/>
      <c r="S4" s="98"/>
      <c r="T4" s="98"/>
      <c r="U4" s="98"/>
      <c r="V4" s="98"/>
      <c r="W4" s="66"/>
      <c r="X4" s="66"/>
      <c r="Y4" s="66"/>
      <c r="Z4" s="67"/>
    </row>
    <row r="5" spans="1:26" x14ac:dyDescent="0.3">
      <c r="A5" s="68" t="s">
        <v>0</v>
      </c>
      <c r="B5" s="63"/>
      <c r="C5" s="63"/>
      <c r="D5" s="63"/>
      <c r="E5" s="63"/>
      <c r="F5" s="63"/>
      <c r="G5" s="63"/>
      <c r="H5" s="63"/>
      <c r="I5" s="63"/>
      <c r="J5" s="63"/>
      <c r="K5" s="63"/>
      <c r="L5" s="63"/>
      <c r="M5" s="63"/>
      <c r="N5" s="63"/>
      <c r="O5" s="63"/>
      <c r="P5" s="63"/>
      <c r="Q5" s="63"/>
      <c r="R5" s="63"/>
      <c r="S5" s="63"/>
      <c r="T5" s="63"/>
      <c r="U5" s="63"/>
      <c r="V5" s="63"/>
      <c r="W5" s="63"/>
      <c r="X5" s="63"/>
      <c r="Y5" s="63"/>
      <c r="Z5" s="64"/>
    </row>
    <row r="6" spans="1:26" x14ac:dyDescent="0.3">
      <c r="A6" s="69"/>
      <c r="B6" s="11" t="s">
        <v>13</v>
      </c>
      <c r="C6" s="83" t="s">
        <v>1</v>
      </c>
      <c r="D6" s="84"/>
      <c r="E6" s="84"/>
      <c r="F6" s="84"/>
      <c r="G6" s="84"/>
      <c r="H6" s="84"/>
      <c r="I6" s="84"/>
      <c r="J6" s="84"/>
      <c r="K6" s="84"/>
      <c r="L6" s="84"/>
      <c r="M6" s="84"/>
      <c r="N6" s="84"/>
      <c r="O6" s="84"/>
      <c r="P6" s="84"/>
      <c r="Q6" s="84"/>
      <c r="R6" s="84"/>
      <c r="S6" s="85"/>
      <c r="T6" s="85"/>
      <c r="U6" s="85"/>
      <c r="V6" s="86"/>
      <c r="W6" s="11"/>
      <c r="X6" s="11"/>
      <c r="Y6" s="11"/>
      <c r="Z6" s="70"/>
    </row>
    <row r="7" spans="1:26" x14ac:dyDescent="0.3">
      <c r="A7" s="71"/>
      <c r="B7" s="12"/>
      <c r="C7" s="83" t="s">
        <v>14</v>
      </c>
      <c r="D7" s="84"/>
      <c r="E7" s="84"/>
      <c r="F7" s="84"/>
      <c r="G7" s="84"/>
      <c r="H7" s="84"/>
      <c r="I7" s="84"/>
      <c r="J7" s="84"/>
      <c r="K7" s="84"/>
      <c r="L7" s="84"/>
      <c r="M7" s="84"/>
      <c r="N7" s="84"/>
      <c r="O7" s="84"/>
      <c r="P7" s="84"/>
      <c r="Q7" s="84"/>
      <c r="R7" s="84"/>
      <c r="S7" s="85"/>
      <c r="T7" s="85"/>
      <c r="U7" s="85"/>
      <c r="V7" s="86"/>
      <c r="W7" s="11"/>
      <c r="X7" s="11"/>
      <c r="Y7" s="11"/>
      <c r="Z7" s="70"/>
    </row>
    <row r="8" spans="1:26" s="58" customFormat="1" ht="54" customHeight="1" x14ac:dyDescent="0.3">
      <c r="A8" s="72" t="s">
        <v>2</v>
      </c>
      <c r="B8" s="11"/>
      <c r="C8" s="13" t="s">
        <v>15</v>
      </c>
      <c r="D8" s="13" t="s">
        <v>16</v>
      </c>
      <c r="E8" s="13" t="s">
        <v>17</v>
      </c>
      <c r="F8" s="13" t="s">
        <v>18</v>
      </c>
      <c r="G8" s="13" t="s">
        <v>20</v>
      </c>
      <c r="H8" s="13" t="s">
        <v>21</v>
      </c>
      <c r="I8" s="13" t="s">
        <v>22</v>
      </c>
      <c r="J8" s="13" t="s">
        <v>23</v>
      </c>
      <c r="K8" s="13" t="s">
        <v>24</v>
      </c>
      <c r="L8" s="13" t="s">
        <v>25</v>
      </c>
      <c r="M8" s="13" t="s">
        <v>26</v>
      </c>
      <c r="N8" s="13" t="s">
        <v>27</v>
      </c>
      <c r="O8" s="13" t="s">
        <v>28</v>
      </c>
      <c r="P8" s="13" t="s">
        <v>29</v>
      </c>
      <c r="Q8" s="13" t="s">
        <v>30</v>
      </c>
      <c r="R8" s="13" t="s">
        <v>31</v>
      </c>
      <c r="S8" s="13" t="s">
        <v>32</v>
      </c>
      <c r="T8" s="13" t="s">
        <v>33</v>
      </c>
      <c r="U8" s="13" t="s">
        <v>34</v>
      </c>
      <c r="V8" s="13" t="s">
        <v>35</v>
      </c>
      <c r="W8" s="13" t="s">
        <v>3</v>
      </c>
      <c r="X8" s="73" t="s">
        <v>4</v>
      </c>
      <c r="Y8" s="13" t="s">
        <v>36</v>
      </c>
      <c r="Z8" s="16" t="s">
        <v>41</v>
      </c>
    </row>
    <row r="9" spans="1:26" s="59" customFormat="1" ht="206.25" customHeight="1" thickBot="1" x14ac:dyDescent="0.35">
      <c r="A9" s="74" t="s">
        <v>19</v>
      </c>
      <c r="B9" s="29"/>
      <c r="C9" s="30" t="s">
        <v>112</v>
      </c>
      <c r="D9" s="30" t="s">
        <v>113</v>
      </c>
      <c r="E9" s="30" t="s">
        <v>114</v>
      </c>
      <c r="F9" s="30" t="s">
        <v>115</v>
      </c>
      <c r="G9" s="30" t="s">
        <v>116</v>
      </c>
      <c r="H9" s="30" t="s">
        <v>117</v>
      </c>
      <c r="I9" s="30" t="s">
        <v>118</v>
      </c>
      <c r="J9" s="30" t="s">
        <v>119</v>
      </c>
      <c r="K9" s="30" t="s">
        <v>120</v>
      </c>
      <c r="L9" s="30" t="s">
        <v>121</v>
      </c>
      <c r="M9" s="30" t="s">
        <v>122</v>
      </c>
      <c r="N9" s="30" t="s">
        <v>123</v>
      </c>
      <c r="O9" s="30" t="s">
        <v>124</v>
      </c>
      <c r="P9" s="30" t="s">
        <v>125</v>
      </c>
      <c r="Q9" s="30" t="s">
        <v>126</v>
      </c>
      <c r="R9" s="30" t="s">
        <v>127</v>
      </c>
      <c r="S9" s="30" t="s">
        <v>128</v>
      </c>
      <c r="T9" s="30" t="s">
        <v>129</v>
      </c>
      <c r="U9" s="30" t="s">
        <v>130</v>
      </c>
      <c r="V9" s="30" t="s">
        <v>131</v>
      </c>
      <c r="W9" s="43"/>
      <c r="X9" s="55" t="str">
        <f>COUNTIF(X11:X30, "erfüllt")&amp;" von 13 Kriterien erfüllt (entspricht " &amp; ROUND((COUNTIF(X11:X30, "erfüllt")/13)*100, 1) &amp; "%)"</f>
        <v>4 von 13 Kriterien erfüllt (entspricht 30,8%)</v>
      </c>
      <c r="Y9" s="55" t="str">
        <f>IF(COUNTIF(X11:X24, "erfüllt")&gt;=9,"Sie haben mindestens 65% der Kriterien erfüllt.",IF(COUNTIF(X11:X24, "erfüllt")&lt;=7,"Es müssen noch mindestens " &amp; 9-COUNTIF(X11:X30, "erfüllt") &amp; " Kriterien erfüllt werden, um einen Erfüllungsrad von 65 % zu erreichen.",IF(COUNTIF(X11:X24,"erfüllt")=8,"Es muss noch mindestens " &amp; 9-COUNTIF(X11:X30, "erfüllt") &amp; " Kriterium erfüllt werden, um einen Erfüllungsgrad von 65 % zu erreichen.")))</f>
        <v>Es müssen noch mindestens 5 Kriterien erfüllt werden, um einen Erfüllungsrad von 65 % zu erreichen.</v>
      </c>
      <c r="Z9" s="75"/>
    </row>
    <row r="10" spans="1:26" s="60" customFormat="1" ht="16.5" customHeight="1" thickBot="1" x14ac:dyDescent="0.35">
      <c r="A10" s="80" t="s">
        <v>38</v>
      </c>
      <c r="B10" s="92"/>
      <c r="C10" s="92"/>
      <c r="D10" s="92"/>
      <c r="E10" s="92"/>
      <c r="F10" s="92"/>
      <c r="G10" s="92"/>
      <c r="H10" s="92"/>
      <c r="I10" s="92"/>
      <c r="J10" s="92"/>
      <c r="K10" s="92"/>
      <c r="L10" s="92"/>
      <c r="M10" s="92"/>
      <c r="N10" s="92"/>
      <c r="O10" s="92"/>
      <c r="P10" s="92"/>
      <c r="Q10" s="92"/>
      <c r="R10" s="92"/>
      <c r="S10" s="92"/>
      <c r="T10" s="92"/>
      <c r="U10" s="92"/>
      <c r="V10" s="92"/>
      <c r="W10" s="52"/>
      <c r="X10" s="56"/>
      <c r="Y10" s="56"/>
      <c r="Z10" s="76"/>
    </row>
    <row r="11" spans="1:26" ht="54.75" customHeight="1" x14ac:dyDescent="0.3">
      <c r="A11" s="87" t="s">
        <v>5</v>
      </c>
      <c r="B11" s="25" t="s">
        <v>6</v>
      </c>
      <c r="C11" s="31">
        <v>1</v>
      </c>
      <c r="D11" s="31">
        <v>1</v>
      </c>
      <c r="E11" s="31">
        <v>1</v>
      </c>
      <c r="F11" s="31">
        <v>1</v>
      </c>
      <c r="G11" s="31">
        <v>1</v>
      </c>
      <c r="H11" s="31">
        <v>1</v>
      </c>
      <c r="I11" s="31"/>
      <c r="J11" s="31">
        <v>1</v>
      </c>
      <c r="K11" s="31">
        <v>1</v>
      </c>
      <c r="L11" s="31">
        <v>1</v>
      </c>
      <c r="M11" s="31">
        <v>1</v>
      </c>
      <c r="N11" s="31">
        <v>1</v>
      </c>
      <c r="O11" s="31">
        <v>1</v>
      </c>
      <c r="P11" s="31">
        <v>1</v>
      </c>
      <c r="Q11" s="31">
        <v>1</v>
      </c>
      <c r="R11" s="31">
        <v>1</v>
      </c>
      <c r="S11" s="31">
        <v>1</v>
      </c>
      <c r="T11" s="31">
        <v>1</v>
      </c>
      <c r="U11" s="31">
        <v>1</v>
      </c>
      <c r="V11" s="31">
        <v>1</v>
      </c>
      <c r="W11" s="44">
        <f>SUM(C11:V11)</f>
        <v>19</v>
      </c>
      <c r="X11" s="14" t="str">
        <f>IF(W11&lt;20,"nicht erfüllt","erfüllt")</f>
        <v>nicht erfüllt</v>
      </c>
      <c r="Y11" s="33">
        <f>IF(W11&gt;20,"0",20-W11)</f>
        <v>1</v>
      </c>
      <c r="Z11" s="15" t="str">
        <f>IF(W11&lt;20,"Kartoffeln, Reis, Teigwaren und andere Getreideprodukte sollten täglich auf dem Speiseplan stehen. ","In Ihrer Einrichtung werden täglich Kartoffeln, Reis, Teigwaren und andere Getreideprodukte angeboten. Sie erfüllen somit die Empfehlung.")</f>
        <v xml:space="preserve">Kartoffeln, Reis, Teigwaren und andere Getreideprodukte sollten täglich auf dem Speiseplan stehen. </v>
      </c>
    </row>
    <row r="12" spans="1:26" ht="54.75" customHeight="1" x14ac:dyDescent="0.3">
      <c r="A12" s="88"/>
      <c r="B12" s="26" t="s">
        <v>8</v>
      </c>
      <c r="C12" s="40"/>
      <c r="D12" s="40"/>
      <c r="E12" s="40"/>
      <c r="F12" s="40"/>
      <c r="G12" s="40"/>
      <c r="H12" s="40">
        <v>1</v>
      </c>
      <c r="I12" s="40"/>
      <c r="J12" s="40">
        <v>1</v>
      </c>
      <c r="K12" s="40"/>
      <c r="L12" s="40"/>
      <c r="M12" s="40"/>
      <c r="N12" s="40"/>
      <c r="O12" s="40"/>
      <c r="P12" s="40"/>
      <c r="Q12" s="40"/>
      <c r="R12" s="40"/>
      <c r="S12" s="40"/>
      <c r="T12" s="40">
        <v>1</v>
      </c>
      <c r="U12" s="40"/>
      <c r="V12" s="40"/>
      <c r="W12" s="45">
        <f t="shared" ref="W12:W21" si="0">SUM(C12:V12)</f>
        <v>3</v>
      </c>
      <c r="X12" s="13" t="str">
        <f>IF(W12&lt;4,"nicht erfüllt","erfüllt")</f>
        <v>nicht erfüllt</v>
      </c>
      <c r="Y12" s="34">
        <f>IF(W12&gt;4,"0",4-W12)</f>
        <v>1</v>
      </c>
      <c r="Z12" s="16" t="str">
        <f>IF(W12&lt;4,"Ihr Speiseplan enthält zu wenig Vollkornprodukte. Diese liefern wertvolle Ballaststoffe und sollten deshalb regelmäßig auf dem Speiseplan stehen. ","Sie erfüllen die Kriterien. Vollkornprodukte sollten regelmäßig auf dem Speiseplan stehen, da sie wertvolle Ballaststoffe liefern. ")</f>
        <v xml:space="preserve">Ihr Speiseplan enthält zu wenig Vollkornprodukte. Diese liefern wertvolle Ballaststoffe und sollten deshalb regelmäßig auf dem Speiseplan stehen. </v>
      </c>
    </row>
    <row r="13" spans="1:26" ht="54.75" customHeight="1" thickBot="1" x14ac:dyDescent="0.35">
      <c r="A13" s="89"/>
      <c r="B13" s="27" t="s">
        <v>7</v>
      </c>
      <c r="C13" s="41"/>
      <c r="D13" s="41"/>
      <c r="E13" s="41"/>
      <c r="F13" s="41"/>
      <c r="G13" s="41"/>
      <c r="H13" s="41"/>
      <c r="I13" s="41"/>
      <c r="J13" s="41"/>
      <c r="K13" s="41"/>
      <c r="L13" s="41"/>
      <c r="M13" s="41"/>
      <c r="N13" s="41"/>
      <c r="O13" s="41"/>
      <c r="P13" s="41"/>
      <c r="Q13" s="41"/>
      <c r="R13" s="41">
        <v>1</v>
      </c>
      <c r="S13" s="41"/>
      <c r="T13" s="41"/>
      <c r="U13" s="41"/>
      <c r="V13" s="41"/>
      <c r="W13" s="46">
        <f t="shared" si="0"/>
        <v>1</v>
      </c>
      <c r="X13" s="17" t="str">
        <f>IF(W13&gt;4,"nicht erfüllt","erfüllt")</f>
        <v>erfüllt</v>
      </c>
      <c r="Y13" s="35" t="str">
        <f>IF(W13&lt;4,"0",4-W13)</f>
        <v>0</v>
      </c>
      <c r="Z13" s="18" t="str">
        <f>IF(W13&gt;4,"Kartoffelerzeugnisse enthalten meist sehr viel Fett und Salz oder sind stark verarbeitet. Bieten Sie Kartoffeln als Salz- oder Pellkartoffel an. ","Sie bieten nur max. 4 x Kartoffelerzeugnisse in 20 Verpflegungstagen an und erfüllen somit die Empfehlungen. ")</f>
        <v xml:space="preserve">Sie bieten nur max. 4 x Kartoffelerzeugnisse in 20 Verpflegungstagen an und erfüllen somit die Empfehlungen. </v>
      </c>
    </row>
    <row r="14" spans="1:26" ht="54.75" customHeight="1" x14ac:dyDescent="0.3">
      <c r="A14" s="87" t="s">
        <v>39</v>
      </c>
      <c r="B14" s="25" t="s">
        <v>40</v>
      </c>
      <c r="C14" s="31">
        <v>1</v>
      </c>
      <c r="D14" s="31">
        <v>1</v>
      </c>
      <c r="E14" s="31"/>
      <c r="F14" s="31">
        <v>1</v>
      </c>
      <c r="G14" s="31">
        <v>1</v>
      </c>
      <c r="H14" s="31">
        <v>1</v>
      </c>
      <c r="I14" s="31">
        <v>1</v>
      </c>
      <c r="J14" s="31">
        <v>1</v>
      </c>
      <c r="K14" s="31">
        <v>1</v>
      </c>
      <c r="L14" s="31"/>
      <c r="M14" s="31">
        <v>1</v>
      </c>
      <c r="N14" s="31">
        <v>1</v>
      </c>
      <c r="O14" s="31">
        <v>1</v>
      </c>
      <c r="P14" s="31">
        <v>1</v>
      </c>
      <c r="Q14" s="31"/>
      <c r="R14" s="31">
        <v>1</v>
      </c>
      <c r="S14" s="31">
        <v>1</v>
      </c>
      <c r="T14" s="31">
        <v>1</v>
      </c>
      <c r="U14" s="31"/>
      <c r="V14" s="31">
        <v>1</v>
      </c>
      <c r="W14" s="44">
        <f t="shared" si="0"/>
        <v>16</v>
      </c>
      <c r="X14" s="14" t="str">
        <f>IF(W14&lt;20,"nicht erfüllt","erfüllt")</f>
        <v>nicht erfüllt</v>
      </c>
      <c r="Y14" s="33">
        <f>IF(W14&gt;20,"0",20-W14)</f>
        <v>4</v>
      </c>
      <c r="Z14" s="15" t="str">
        <f>IF(W14&lt;20,"Gemüse sollte täglich auf dem Speiseplan stehen, da es wertvolle Vitamine, Mineralstoffe liefert und wenig Kalorien enthält ","Sie bieten ausreichend Gemüse auf Ihrem Speiseplan an. Achten Sie auf fettarme und nährstofferhaltende Garmethoden. ")</f>
        <v xml:space="preserve">Gemüse sollte täglich auf dem Speiseplan stehen, da es wertvolle Vitamine, Mineralstoffe liefert und wenig Kalorien enthält </v>
      </c>
    </row>
    <row r="15" spans="1:26" ht="54" customHeight="1" x14ac:dyDescent="0.3">
      <c r="A15" s="88"/>
      <c r="B15" s="26" t="s">
        <v>9</v>
      </c>
      <c r="C15" s="40">
        <v>1</v>
      </c>
      <c r="D15" s="40">
        <v>1</v>
      </c>
      <c r="E15" s="40"/>
      <c r="F15" s="40">
        <v>1</v>
      </c>
      <c r="G15" s="40"/>
      <c r="H15" s="40"/>
      <c r="I15" s="40">
        <v>1</v>
      </c>
      <c r="J15" s="40"/>
      <c r="K15" s="40"/>
      <c r="L15" s="40"/>
      <c r="M15" s="40">
        <v>1</v>
      </c>
      <c r="N15" s="40"/>
      <c r="O15" s="40"/>
      <c r="P15" s="40"/>
      <c r="Q15" s="40"/>
      <c r="R15" s="40">
        <v>1</v>
      </c>
      <c r="S15" s="40"/>
      <c r="T15" s="40"/>
      <c r="U15" s="40"/>
      <c r="V15" s="40"/>
      <c r="W15" s="45">
        <f t="shared" si="0"/>
        <v>6</v>
      </c>
      <c r="X15" s="13" t="str">
        <f>IF(W15&lt;8,"nicht erfüllt","erfüllt")</f>
        <v>nicht erfüllt</v>
      </c>
      <c r="Y15" s="34">
        <f>IF(W15&gt;8,"0",8-W15)</f>
        <v>2</v>
      </c>
      <c r="Z15" s="16" t="str">
        <f>IF(W15&lt;8,"Ihr Speiseplan enthält noch zu wenig Rohkost und Salat. Besonders in roher Form bleiben die Vitamine erhalten.","Sie bieten ausreichend Rohkost und Salat an und erfüllen somit die Empfehlungen. ")</f>
        <v>Ihr Speiseplan enthält noch zu wenig Rohkost und Salat. Besonders in roher Form bleiben die Vitamine erhalten.</v>
      </c>
    </row>
    <row r="16" spans="1:26" ht="54" customHeight="1" thickBot="1" x14ac:dyDescent="0.35">
      <c r="A16" s="90"/>
      <c r="B16" s="28" t="s">
        <v>77</v>
      </c>
      <c r="C16" s="42"/>
      <c r="D16" s="42"/>
      <c r="E16" s="42"/>
      <c r="F16" s="42"/>
      <c r="G16" s="42"/>
      <c r="H16" s="42">
        <v>1</v>
      </c>
      <c r="I16" s="42"/>
      <c r="J16" s="42"/>
      <c r="K16" s="42"/>
      <c r="L16" s="42"/>
      <c r="M16" s="42"/>
      <c r="N16" s="42"/>
      <c r="O16" s="42"/>
      <c r="P16" s="42"/>
      <c r="Q16" s="42"/>
      <c r="R16" s="42"/>
      <c r="S16" s="42">
        <v>1</v>
      </c>
      <c r="T16" s="42"/>
      <c r="U16" s="42"/>
      <c r="V16" s="42"/>
      <c r="W16" s="47">
        <f>SUM(C16:V16)</f>
        <v>2</v>
      </c>
      <c r="X16" s="19" t="str">
        <f>IF(W16&lt;8,"nicht erfüllt","erfüllt")</f>
        <v>nicht erfüllt</v>
      </c>
      <c r="Y16" s="36">
        <f>IF(W16&gt;=8,"0",8-W16)</f>
        <v>6</v>
      </c>
      <c r="Z16" s="20" t="str">
        <f>IF(W16&lt;8,"Ihr Speiseplan enthält zu wenig Hülsenfrüchte. Sie enthalten viele wertvolle Inhaltesstoffe und sind eine gute Eiweißquelle und Fleischalternative .","Sie bieten ausreichend Hülsenfrüchte an und erfüllen somit die Empfehlungen. ")</f>
        <v>Ihr Speiseplan enthält zu wenig Hülsenfrüchte. Sie enthalten viele wertvolle Inhaltesstoffe und sind eine gute Eiweißquelle und Fleischalternative .</v>
      </c>
    </row>
    <row r="17" spans="1:26" ht="54.75" customHeight="1" thickBot="1" x14ac:dyDescent="0.35">
      <c r="A17" s="87" t="s">
        <v>10</v>
      </c>
      <c r="B17" s="24" t="s">
        <v>42</v>
      </c>
      <c r="C17" s="32"/>
      <c r="D17" s="32"/>
      <c r="E17" s="32">
        <v>1</v>
      </c>
      <c r="F17" s="32"/>
      <c r="G17" s="32"/>
      <c r="H17" s="32"/>
      <c r="I17" s="32"/>
      <c r="J17" s="32"/>
      <c r="K17" s="32"/>
      <c r="L17" s="32">
        <v>1</v>
      </c>
      <c r="M17" s="32"/>
      <c r="N17" s="32"/>
      <c r="O17" s="32"/>
      <c r="P17" s="32"/>
      <c r="Q17" s="32">
        <v>1</v>
      </c>
      <c r="R17" s="32"/>
      <c r="S17" s="32"/>
      <c r="T17" s="32">
        <v>1</v>
      </c>
      <c r="U17" s="32">
        <v>1</v>
      </c>
      <c r="V17" s="32"/>
      <c r="W17" s="48">
        <f t="shared" si="0"/>
        <v>5</v>
      </c>
      <c r="X17" s="21" t="str">
        <f>IF(W17&lt;8,"nicht erfüllt","erfüllt")</f>
        <v>nicht erfüllt</v>
      </c>
      <c r="Y17" s="37">
        <f>IF(W17&gt;8,"0",8-W17)</f>
        <v>3</v>
      </c>
      <c r="Z17" s="22" t="str">
        <f>IF(W17&lt;8,"Obst liefert  wichtige Vitamine und wenig Kalorien und sollte mindestens 8x in 20 Verpflegungstagen angeboten werden. ","Sie bieten ausreichend Obst an. Achten Sie auf das Angebot von frischem Obst und vermeiden Sie Tiefkühlobst sowie Konserven mit Zuckerzusatz")</f>
        <v xml:space="preserve">Obst liefert  wichtige Vitamine und wenig Kalorien und sollte mindestens 8x in 20 Verpflegungstagen angeboten werden. </v>
      </c>
    </row>
    <row r="18" spans="1:26" ht="54.75" customHeight="1" thickBot="1" x14ac:dyDescent="0.35">
      <c r="A18" s="91"/>
      <c r="B18" s="49" t="s">
        <v>78</v>
      </c>
      <c r="C18" s="50"/>
      <c r="D18" s="50"/>
      <c r="E18" s="50"/>
      <c r="F18" s="50"/>
      <c r="G18" s="50"/>
      <c r="H18" s="50"/>
      <c r="I18" s="50"/>
      <c r="J18" s="50"/>
      <c r="K18" s="50"/>
      <c r="L18" s="50"/>
      <c r="M18" s="50"/>
      <c r="N18" s="50"/>
      <c r="O18" s="50"/>
      <c r="P18" s="50"/>
      <c r="Q18" s="50"/>
      <c r="R18" s="50"/>
      <c r="S18" s="50"/>
      <c r="T18" s="50"/>
      <c r="U18" s="50"/>
      <c r="V18" s="50"/>
      <c r="W18" s="48">
        <f>SUM(C18:V18)</f>
        <v>0</v>
      </c>
      <c r="X18" s="21" t="str">
        <f>IF(W18&lt;4,"nicht erfüllt","erfüllt")</f>
        <v>nicht erfüllt</v>
      </c>
      <c r="Y18" s="37">
        <f>IF(W18&gt;=4,"0",4-W18)</f>
        <v>4</v>
      </c>
      <c r="Z18" s="22" t="str">
        <f>IF(W18&lt;4,"Ihr Speiseplan enthält noch zu wenig Stückobst.","Sie bieten ausreichend Stückobst an und erfüllen somit die Empfehlungen.")</f>
        <v>Ihr Speiseplan enthält noch zu wenig Stückobst.</v>
      </c>
    </row>
    <row r="19" spans="1:26" ht="54.75" customHeight="1" thickBot="1" x14ac:dyDescent="0.35">
      <c r="A19" s="90"/>
      <c r="B19" s="49" t="s">
        <v>87</v>
      </c>
      <c r="C19" s="51"/>
      <c r="D19" s="51"/>
      <c r="E19" s="51"/>
      <c r="F19" s="51"/>
      <c r="G19" s="51"/>
      <c r="H19" s="51"/>
      <c r="I19" s="51"/>
      <c r="J19" s="51"/>
      <c r="K19" s="51"/>
      <c r="L19" s="51"/>
      <c r="M19" s="51"/>
      <c r="N19" s="51"/>
      <c r="O19" s="51"/>
      <c r="P19" s="51"/>
      <c r="Q19" s="51"/>
      <c r="R19" s="51"/>
      <c r="S19" s="51"/>
      <c r="T19" s="51"/>
      <c r="U19" s="51"/>
      <c r="V19" s="51"/>
      <c r="W19" s="48">
        <f>SUM(C19:V19)</f>
        <v>0</v>
      </c>
      <c r="X19" s="21" t="str">
        <f>IF(W19&lt;4,"nicht erfüllt","erfüllt")</f>
        <v>nicht erfüllt</v>
      </c>
      <c r="Y19" s="37">
        <f>IF(W19&gt;4,"0",4-W19)</f>
        <v>4</v>
      </c>
      <c r="Z19" s="39" t="str">
        <f>IF(W19&lt;4,"Ihr Speiseplan enthält zu wenig Nüsse und Ölsaaten. Sie enthalten wertvolle Inhaltesstoffe und weisen eine günstige Fettsäurezusammensetzung auf.","Sie bieten ausreichend Nüsse und Ölsaaten an und erfüllen somit die Empfehlungen. ")</f>
        <v>Ihr Speiseplan enthält zu wenig Nüsse und Ölsaaten. Sie enthalten wertvolle Inhaltesstoffe und weisen eine günstige Fettsäurezusammensetzung auf.</v>
      </c>
    </row>
    <row r="20" spans="1:26" ht="54.75" customHeight="1" thickBot="1" x14ac:dyDescent="0.35">
      <c r="A20" s="23" t="s">
        <v>11</v>
      </c>
      <c r="B20" s="24" t="s">
        <v>71</v>
      </c>
      <c r="C20" s="32">
        <v>1</v>
      </c>
      <c r="D20" s="32"/>
      <c r="E20" s="32">
        <v>1</v>
      </c>
      <c r="F20" s="32">
        <v>1</v>
      </c>
      <c r="G20" s="32"/>
      <c r="H20" s="32"/>
      <c r="I20" s="32"/>
      <c r="J20" s="32">
        <v>1</v>
      </c>
      <c r="K20" s="32">
        <v>1</v>
      </c>
      <c r="L20" s="32">
        <v>1</v>
      </c>
      <c r="M20" s="32"/>
      <c r="N20" s="32"/>
      <c r="O20" s="32"/>
      <c r="P20" s="32"/>
      <c r="Q20" s="32"/>
      <c r="R20" s="32">
        <v>1</v>
      </c>
      <c r="S20" s="32"/>
      <c r="T20" s="32"/>
      <c r="U20" s="32">
        <v>1</v>
      </c>
      <c r="V20" s="32">
        <v>1</v>
      </c>
      <c r="W20" s="48">
        <f t="shared" si="0"/>
        <v>9</v>
      </c>
      <c r="X20" s="21" t="str">
        <f>IF(W20&lt;8,"nicht erfüllt","erfüllt")</f>
        <v>erfüllt</v>
      </c>
      <c r="Y20" s="37" t="str">
        <f>IF(W20&gt;8,"0",8-W20)</f>
        <v>0</v>
      </c>
      <c r="Z20" s="22" t="str">
        <f>IF(W20&lt;8," Als ideale Calcium- und Eiweißlieferanten  sollten Milch und Milchprodukte 8 x in 20 Verpflegungstagen angeboten werden. ","Sie bieten ausreichend Milch und Milchprodukte an. Diese Lebensmittel liefern viel Calcium und gehören zu einer ausgewogenen Ernährung dazu. ")</f>
        <v xml:space="preserve">Sie bieten ausreichend Milch und Milchprodukte an. Diese Lebensmittel liefern viel Calcium und gehören zu einer ausgewogenen Ernährung dazu. </v>
      </c>
    </row>
    <row r="21" spans="1:26" ht="54.75" customHeight="1" thickBot="1" x14ac:dyDescent="0.35">
      <c r="A21" s="23" t="s">
        <v>12</v>
      </c>
      <c r="B21" s="24" t="s">
        <v>55</v>
      </c>
      <c r="C21" s="32"/>
      <c r="D21" s="32"/>
      <c r="E21" s="32"/>
      <c r="F21" s="32"/>
      <c r="G21" s="32"/>
      <c r="H21" s="32"/>
      <c r="I21" s="32"/>
      <c r="J21" s="32"/>
      <c r="K21" s="32"/>
      <c r="L21" s="32"/>
      <c r="M21" s="32"/>
      <c r="N21" s="32"/>
      <c r="O21" s="32"/>
      <c r="P21" s="32"/>
      <c r="Q21" s="32"/>
      <c r="R21" s="32"/>
      <c r="S21" s="32"/>
      <c r="T21" s="32"/>
      <c r="U21" s="32"/>
      <c r="V21" s="32"/>
      <c r="W21" s="48">
        <f t="shared" si="0"/>
        <v>0</v>
      </c>
      <c r="X21" s="21" t="str">
        <f xml:space="preserve"> IF(W21&lt;20,"nicht erfüllt","erfüllt")</f>
        <v>nicht erfüllt</v>
      </c>
      <c r="Y21" s="37">
        <f xml:space="preserve"> IF(W21&gt;20,"0",20-W21)</f>
        <v>20</v>
      </c>
      <c r="Z21" s="22" t="str">
        <f>IF(O78&lt;20,"Zu jedem Mittagessen gehört ein kalorienfreies Getränk. Geeignet sind Trink- und Mineralwasser sowie ungesüßte Früchte- und Kräutertees.","Sie erfüllen die Empfehlung, zu jedem Mittagessen ein kalorienfreies Getränk anzubieten. ")</f>
        <v>Zu jedem Mittagessen gehört ein kalorienfreies Getränk. Geeignet sind Trink- und Mineralwasser sowie ungesüßte Früchte- und Kräutertees.</v>
      </c>
    </row>
    <row r="22" spans="1:26" s="60" customFormat="1" ht="16.2" thickBot="1" x14ac:dyDescent="0.35">
      <c r="A22" s="80" t="s">
        <v>51</v>
      </c>
      <c r="B22" s="81"/>
      <c r="C22" s="81"/>
      <c r="D22" s="81"/>
      <c r="E22" s="81"/>
      <c r="F22" s="81"/>
      <c r="G22" s="81"/>
      <c r="H22" s="81"/>
      <c r="I22" s="81"/>
      <c r="J22" s="81"/>
      <c r="K22" s="81"/>
      <c r="L22" s="81"/>
      <c r="M22" s="81"/>
      <c r="N22" s="81"/>
      <c r="O22" s="81"/>
      <c r="P22" s="81"/>
      <c r="Q22" s="81"/>
      <c r="R22" s="81"/>
      <c r="S22" s="81"/>
      <c r="T22" s="81"/>
      <c r="U22" s="81"/>
      <c r="V22" s="81"/>
      <c r="W22" s="81"/>
      <c r="X22" s="81"/>
      <c r="Y22" s="81"/>
      <c r="Z22" s="82"/>
    </row>
    <row r="23" spans="1:26" ht="54.75" customHeight="1" thickBot="1" x14ac:dyDescent="0.35">
      <c r="A23" s="23" t="s">
        <v>52</v>
      </c>
      <c r="B23" s="24" t="s">
        <v>53</v>
      </c>
      <c r="C23" s="32"/>
      <c r="D23" s="32"/>
      <c r="E23" s="32"/>
      <c r="F23" s="32"/>
      <c r="G23" s="32"/>
      <c r="H23" s="32"/>
      <c r="I23" s="32"/>
      <c r="J23" s="32"/>
      <c r="K23" s="32"/>
      <c r="L23" s="32"/>
      <c r="M23" s="32"/>
      <c r="N23" s="32"/>
      <c r="O23" s="32"/>
      <c r="P23" s="32"/>
      <c r="Q23" s="32"/>
      <c r="R23" s="32"/>
      <c r="S23" s="32"/>
      <c r="T23" s="32"/>
      <c r="U23" s="32"/>
      <c r="V23" s="32"/>
      <c r="W23" s="48">
        <f>SUM(C23:V23)</f>
        <v>0</v>
      </c>
      <c r="X23" s="21" t="str">
        <f>IF(W23&lt;5,"erfüllt","nicht erfüllt")</f>
        <v>erfüllt</v>
      </c>
      <c r="Y23" s="37" t="str">
        <f>IF(W23&lt;5,"0",4-W23)</f>
        <v>0</v>
      </c>
      <c r="Z23" s="22" t="str">
        <f>IF(W23&lt;5,"Sie erfüllen die Empfehlungen und bieten nur eine geringe Menge industriell hergestellter Fleischersatzprodukte an. ","Der Einsatz von Fleischersatzprodukten  ist nicht notwendig. Bieten Sie selbst zubereitete Fleischalternativen wie Linsenbolognese o.ä. an. ")</f>
        <v xml:space="preserve">Sie erfüllen die Empfehlungen und bieten nur eine geringe Menge industriell hergestellter Fleischersatzprodukte an. </v>
      </c>
    </row>
    <row r="24" spans="1:26" ht="54.75" customHeight="1" thickBot="1" x14ac:dyDescent="0.35">
      <c r="A24" s="23" t="s">
        <v>37</v>
      </c>
      <c r="B24" s="24" t="s">
        <v>72</v>
      </c>
      <c r="C24" s="32"/>
      <c r="D24" s="32"/>
      <c r="E24" s="32"/>
      <c r="F24" s="32"/>
      <c r="G24" s="32"/>
      <c r="H24" s="32"/>
      <c r="I24" s="32"/>
      <c r="J24" s="32"/>
      <c r="K24" s="32"/>
      <c r="L24" s="32"/>
      <c r="M24" s="32"/>
      <c r="N24" s="32"/>
      <c r="O24" s="32"/>
      <c r="P24" s="32"/>
      <c r="Q24" s="32">
        <v>1</v>
      </c>
      <c r="R24" s="32"/>
      <c r="S24" s="32"/>
      <c r="T24" s="32"/>
      <c r="U24" s="32"/>
      <c r="V24" s="32"/>
      <c r="W24" s="48">
        <f>SUM(C24:V24)</f>
        <v>1</v>
      </c>
      <c r="X24" s="21" t="str">
        <f>IF(W24&lt;5,"erfüllt","nicht erfüllt")</f>
        <v>erfüllt</v>
      </c>
      <c r="Y24" s="37" t="str">
        <f>IF(W24&lt;5,"0",4-W24)</f>
        <v>0</v>
      </c>
      <c r="Z24" s="22" t="str">
        <f>IF(W24&lt;5,"Sie erfüllen die Empfehlungen und bieten nur eine geringe Menge an frittierten und/oder panierten Speisen an. ","Ihr Speiseplan enthält zu viele panierte/frittierte Gerichte. Diese liefern  viel Fett und sollten gegen fettärmere Alternativen ausgetauscht werden. ")</f>
        <v xml:space="preserve">Sie erfüllen die Empfehlungen und bieten nur eine geringe Menge an frittierten und/oder panierten Speisen an. </v>
      </c>
    </row>
    <row r="45" s="57" customFormat="1" ht="8.4" customHeight="1" x14ac:dyDescent="0.3"/>
    <row r="46" s="57" customFormat="1" hidden="1" x14ac:dyDescent="0.3"/>
    <row r="47" s="57" customFormat="1" hidden="1" x14ac:dyDescent="0.3"/>
    <row r="48" s="57" customFormat="1" hidden="1" x14ac:dyDescent="0.3"/>
  </sheetData>
  <sheetProtection algorithmName="SHA-512" hashValue="4pImux1GQcJI+kpem1i5nVlvezVwm1jG48Papz5ISkFZZQuEQIzBU1zlI2i1sC/4XQUb6xeG+fPEC4Xaegh/LQ==" saltValue="9X/pIHtnUiuOa+3S/1bcBQ==" spinCount="100000" sheet="1" objects="1" scenarios="1" selectLockedCells="1" selectUnlockedCells="1"/>
  <mergeCells count="13">
    <mergeCell ref="A14:A16"/>
    <mergeCell ref="A17:A19"/>
    <mergeCell ref="A22:Z22"/>
    <mergeCell ref="A1:K1"/>
    <mergeCell ref="C6:V6"/>
    <mergeCell ref="C7:V7"/>
    <mergeCell ref="A10:V10"/>
    <mergeCell ref="A11:A13"/>
    <mergeCell ref="A4:B4"/>
    <mergeCell ref="C4:L4"/>
    <mergeCell ref="M4:O4"/>
    <mergeCell ref="P4:V4"/>
    <mergeCell ref="A2:G2"/>
  </mergeCells>
  <conditionalFormatting sqref="X11:X21">
    <cfRule type="containsText" dxfId="4" priority="1" operator="containsText" text="nicht erfüllt">
      <formula>NOT(ISERROR(SEARCH("nicht erfüllt",X11)))</formula>
    </cfRule>
    <cfRule type="containsText" dxfId="3" priority="2" operator="containsText" text="erfüllt">
      <formula>NOT(ISERROR(SEARCH("erfüllt",X11)))</formula>
    </cfRule>
  </conditionalFormatting>
  <conditionalFormatting sqref="X23:X24">
    <cfRule type="containsText" dxfId="2" priority="16" operator="containsText" text="nicht erfüllt">
      <formula>NOT(ISERROR(SEARCH("nicht erfüllt",X23)))</formula>
    </cfRule>
    <cfRule type="containsText" dxfId="1" priority="18" operator="containsText" text="erfüllt">
      <formula>NOT(ISERROR(SEARCH("erfüllt",X23)))</formula>
    </cfRule>
  </conditionalFormatting>
  <conditionalFormatting sqref="X24">
    <cfRule type="containsText" dxfId="0" priority="15" operator="containsText" text="nicht erfüllt">
      <formula>NOT(ISERROR(SEARCH("nicht erfüllt",X24)))</formula>
    </cfRule>
  </conditionalFormatting>
  <dataValidations disablePrompts="1" count="1">
    <dataValidation type="list" allowBlank="1" showInputMessage="1" showErrorMessage="1" error="Bitte wählen Sie 0 oder 1." prompt="Bitte wählen Sie 0 oder 1." sqref="C11:V21 C23:V24" xr:uid="{F35F78B6-2555-4485-A1C3-09412177B3F6}">
      <formula1>Auswahl</formula1>
    </dataValidation>
  </dataValidations>
  <pageMargins left="0.23622047244094491" right="0.23622047244094491" top="0.74803149606299213" bottom="0.74803149606299213" header="0.31496062992125984" footer="0.31496062992125984"/>
  <pageSetup paperSize="8" scale="49" orientation="landscape" r:id="rId1"/>
  <headerFooter>
    <oddHeader>&amp;R&amp;G</oddHeader>
    <oddFooter xml:space="preserve">&amp;CKonzipiert und entwickelt durch    &amp;G
</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Speiseplan-Check MV</vt:lpstr>
      <vt:lpstr>Erläuterungen</vt:lpstr>
      <vt:lpstr>Bsp.</vt:lpstr>
      <vt:lpstr>Bsp.!Druckbereich</vt:lpstr>
      <vt:lpstr>Erläuterungen!Druckbereich</vt:lpstr>
      <vt:lpstr>'Speiseplan-Check MV'!Druckbereich</vt:lpstr>
    </vt:vector>
  </TitlesOfParts>
  <Company>StMELF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Püttmann, Rosina (KErn)</dc:creator>
  <cp:lastModifiedBy>Püttmann, Rosina (KErn)</cp:lastModifiedBy>
  <cp:lastPrinted>2026-01-05T13:26:54Z</cp:lastPrinted>
  <dcterms:created xsi:type="dcterms:W3CDTF">2018-04-09T13:10:10Z</dcterms:created>
  <dcterms:modified xsi:type="dcterms:W3CDTF">2026-01-05T13:30:01Z</dcterms:modified>
</cp:coreProperties>
</file>